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2026\Перечень изм\2\"/>
    </mc:Choice>
  </mc:AlternateContent>
  <bookViews>
    <workbookView xWindow="0" yWindow="0" windowWidth="20730" windowHeight="11760" tabRatio="444"/>
  </bookViews>
  <sheets>
    <sheet name="Тізбе" sheetId="5" r:id="rId1"/>
  </sheets>
  <definedNames>
    <definedName name="_xlnm._FilterDatabase" localSheetId="0" hidden="1">Тізбе!$A$8:$S$868</definedName>
    <definedName name="_xlnm.Print_Titles" localSheetId="0">Тізбе!$6:$8</definedName>
    <definedName name="_xlnm.Print_Area" localSheetId="0">Тізбе!$A$1:$S$2206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86" i="5" l="1"/>
  <c r="R2169" i="5"/>
  <c r="R2168" i="5"/>
  <c r="R2167" i="5"/>
  <c r="R2166" i="5"/>
  <c r="R2165" i="5"/>
  <c r="R2164" i="5"/>
  <c r="R2163" i="5"/>
  <c r="R2162" i="5"/>
  <c r="R2161" i="5"/>
  <c r="R2160" i="5"/>
  <c r="R2159" i="5"/>
  <c r="R2158" i="5"/>
  <c r="R2157" i="5"/>
  <c r="R2156" i="5"/>
  <c r="R2155" i="5"/>
  <c r="R2154" i="5"/>
  <c r="R2153" i="5"/>
  <c r="R2152" i="5"/>
  <c r="R2151" i="5"/>
  <c r="R2150" i="5"/>
  <c r="R2149" i="5"/>
  <c r="R2148" i="5"/>
  <c r="R2147" i="5"/>
  <c r="R2146" i="5"/>
  <c r="R2145" i="5"/>
  <c r="R2144" i="5"/>
  <c r="R2143" i="5"/>
  <c r="R1343" i="5" l="1"/>
  <c r="Q1342" i="5"/>
  <c r="P1342" i="5"/>
  <c r="O1342" i="5"/>
  <c r="N1342" i="5"/>
  <c r="R1039" i="5"/>
  <c r="R1058" i="5"/>
  <c r="Q1057" i="5"/>
  <c r="P1057" i="5"/>
  <c r="O1057" i="5"/>
  <c r="N1057" i="5"/>
  <c r="O1370" i="5"/>
  <c r="P1370" i="5"/>
  <c r="Q1370" i="5"/>
  <c r="N1370" i="5"/>
  <c r="R1372" i="5"/>
  <c r="R1342" i="5" l="1"/>
  <c r="R1057" i="5"/>
  <c r="R1349" i="5" l="1"/>
  <c r="O1348" i="5"/>
  <c r="P1348" i="5"/>
  <c r="Q1348" i="5"/>
  <c r="N1348" i="5"/>
  <c r="Q1335" i="5"/>
  <c r="P1335" i="5"/>
  <c r="O1335" i="5"/>
  <c r="N1335" i="5"/>
  <c r="Q1305" i="5"/>
  <c r="P1305" i="5"/>
  <c r="O1305" i="5"/>
  <c r="N1305" i="5"/>
  <c r="O1322" i="5"/>
  <c r="R1323" i="5"/>
  <c r="R1324" i="5"/>
  <c r="P1322" i="5"/>
  <c r="Q1322" i="5"/>
  <c r="N1322" i="5"/>
  <c r="Q1320" i="5"/>
  <c r="P1320" i="5"/>
  <c r="O1320" i="5"/>
  <c r="N1320" i="5"/>
  <c r="R1280" i="5"/>
  <c r="Q1279" i="5"/>
  <c r="P1279" i="5"/>
  <c r="O1279" i="5"/>
  <c r="N1279" i="5"/>
  <c r="O1288" i="5"/>
  <c r="P1288" i="5"/>
  <c r="Q1288" i="5"/>
  <c r="N1288" i="5"/>
  <c r="O1286" i="5"/>
  <c r="P1286" i="5"/>
  <c r="Q1286" i="5"/>
  <c r="N1286" i="5"/>
  <c r="R1285" i="5"/>
  <c r="R1287" i="5"/>
  <c r="O1284" i="5"/>
  <c r="P1284" i="5"/>
  <c r="Q1284" i="5"/>
  <c r="N1284" i="5"/>
  <c r="R1267" i="5"/>
  <c r="R1268" i="5"/>
  <c r="O1266" i="5"/>
  <c r="P1266" i="5"/>
  <c r="Q1266" i="5"/>
  <c r="N1266" i="5"/>
  <c r="R1264" i="5"/>
  <c r="R1265" i="5"/>
  <c r="O1263" i="5"/>
  <c r="P1263" i="5"/>
  <c r="Q1263" i="5"/>
  <c r="N1263" i="5"/>
  <c r="R1258" i="5"/>
  <c r="Q1257" i="5"/>
  <c r="P1257" i="5"/>
  <c r="O1257" i="5"/>
  <c r="N1257" i="5"/>
  <c r="O1319" i="5" l="1"/>
  <c r="R1335" i="5"/>
  <c r="P1319" i="5"/>
  <c r="Q1319" i="5"/>
  <c r="R1305" i="5"/>
  <c r="R1320" i="5"/>
  <c r="R1279" i="5"/>
  <c r="R1284" i="5"/>
  <c r="R1286" i="5"/>
  <c r="R1257" i="5"/>
  <c r="R1301" i="5"/>
  <c r="R1299" i="5"/>
  <c r="Q1300" i="5"/>
  <c r="P1300" i="5"/>
  <c r="O1300" i="5"/>
  <c r="N1300" i="5"/>
  <c r="Q1298" i="5"/>
  <c r="P1298" i="5"/>
  <c r="O1298" i="5"/>
  <c r="N1298" i="5"/>
  <c r="R1209" i="5"/>
  <c r="Q1207" i="5"/>
  <c r="Q1206" i="5" s="1"/>
  <c r="P1207" i="5"/>
  <c r="P1206" i="5" s="1"/>
  <c r="O1207" i="5"/>
  <c r="O1206" i="5" s="1"/>
  <c r="N1207" i="5"/>
  <c r="N1206" i="5" s="1"/>
  <c r="R1205" i="5"/>
  <c r="Q1204" i="5"/>
  <c r="P1204" i="5"/>
  <c r="O1204" i="5"/>
  <c r="N1204" i="5"/>
  <c r="R1183" i="5"/>
  <c r="Q1182" i="5"/>
  <c r="P1182" i="5"/>
  <c r="O1182" i="5"/>
  <c r="N1182" i="5"/>
  <c r="R1300" i="5" l="1"/>
  <c r="R1298" i="5"/>
  <c r="R1204" i="5"/>
  <c r="R1182" i="5"/>
  <c r="R904" i="5" l="1"/>
  <c r="Q903" i="5"/>
  <c r="P903" i="5"/>
  <c r="O903" i="5"/>
  <c r="N903" i="5"/>
  <c r="R902" i="5"/>
  <c r="Q901" i="5"/>
  <c r="P901" i="5"/>
  <c r="O901" i="5"/>
  <c r="N901" i="5"/>
  <c r="R896" i="5"/>
  <c r="Q895" i="5"/>
  <c r="P895" i="5"/>
  <c r="O895" i="5"/>
  <c r="N895" i="5"/>
  <c r="R889" i="5"/>
  <c r="O887" i="5"/>
  <c r="P887" i="5"/>
  <c r="Q887" i="5"/>
  <c r="N887" i="5"/>
  <c r="O880" i="5"/>
  <c r="P880" i="5"/>
  <c r="Q880" i="5"/>
  <c r="N880" i="5"/>
  <c r="R881" i="5"/>
  <c r="Q816" i="5"/>
  <c r="Q764" i="5"/>
  <c r="R740" i="5"/>
  <c r="Q739" i="5"/>
  <c r="P739" i="5"/>
  <c r="O739" i="5"/>
  <c r="N739" i="5"/>
  <c r="R720" i="5"/>
  <c r="O719" i="5"/>
  <c r="P719" i="5"/>
  <c r="Q719" i="5"/>
  <c r="N719" i="5"/>
  <c r="O683" i="5"/>
  <c r="P683" i="5"/>
  <c r="Q683" i="5"/>
  <c r="N683" i="5"/>
  <c r="R685" i="5"/>
  <c r="O658" i="5"/>
  <c r="R631" i="5"/>
  <c r="Q630" i="5"/>
  <c r="P630" i="5"/>
  <c r="O630" i="5"/>
  <c r="N630" i="5"/>
  <c r="Q625" i="5"/>
  <c r="Q619" i="5"/>
  <c r="R626" i="5"/>
  <c r="R628" i="5"/>
  <c r="R629" i="5"/>
  <c r="O627" i="5"/>
  <c r="P627" i="5"/>
  <c r="Q627" i="5"/>
  <c r="N627" i="5"/>
  <c r="P625" i="5"/>
  <c r="O625" i="5"/>
  <c r="N625" i="5"/>
  <c r="R901" i="5" l="1"/>
  <c r="R903" i="5"/>
  <c r="R895" i="5"/>
  <c r="R739" i="5"/>
  <c r="R719" i="5"/>
  <c r="R630" i="5"/>
  <c r="R627" i="5"/>
  <c r="R625" i="5"/>
  <c r="R1071" i="5" l="1"/>
  <c r="R1072" i="5"/>
  <c r="O1070" i="5"/>
  <c r="P1070" i="5"/>
  <c r="Q1070" i="5"/>
  <c r="N1070" i="5"/>
  <c r="R1166" i="5"/>
  <c r="Q1165" i="5"/>
  <c r="P1165" i="5"/>
  <c r="O1165" i="5"/>
  <c r="N1165" i="5"/>
  <c r="R1165" i="5" l="1"/>
  <c r="P2172" i="5" l="1"/>
  <c r="R2178" i="5"/>
  <c r="R2182" i="5"/>
  <c r="Q2181" i="5"/>
  <c r="P2181" i="5"/>
  <c r="O2181" i="5"/>
  <c r="Q2177" i="5"/>
  <c r="P2177" i="5"/>
  <c r="O2177" i="5"/>
  <c r="P2179" i="5"/>
  <c r="O2179" i="5"/>
  <c r="M2176" i="5"/>
  <c r="L2176" i="5"/>
  <c r="Q2174" i="5"/>
  <c r="P2174" i="5"/>
  <c r="O2174" i="5"/>
  <c r="R2175" i="5"/>
  <c r="R2173" i="5"/>
  <c r="N2171" i="5"/>
  <c r="O2172" i="5"/>
  <c r="Q2172" i="5"/>
  <c r="O2176" i="5" l="1"/>
  <c r="P2176" i="5"/>
  <c r="L2171" i="5"/>
  <c r="L2170" i="5" s="1"/>
  <c r="M2171" i="5"/>
  <c r="M2170" i="5" s="1"/>
  <c r="O2171" i="5"/>
  <c r="O2170" i="5" s="1"/>
  <c r="P2171" i="5"/>
  <c r="P2170" i="5" s="1"/>
  <c r="R2177" i="5"/>
  <c r="R2174" i="5"/>
  <c r="R2172" i="5"/>
  <c r="R2181" i="5"/>
  <c r="Q2171" i="5"/>
  <c r="R2171" i="5" l="1"/>
  <c r="R22" i="5"/>
  <c r="Q21" i="5"/>
  <c r="P21" i="5"/>
  <c r="O21" i="5"/>
  <c r="N21" i="5"/>
  <c r="R20" i="5"/>
  <c r="Q19" i="5"/>
  <c r="P19" i="5"/>
  <c r="O19" i="5"/>
  <c r="N19" i="5"/>
  <c r="R18" i="5"/>
  <c r="Q17" i="5"/>
  <c r="P17" i="5"/>
  <c r="O17" i="5"/>
  <c r="N17" i="5"/>
  <c r="R16" i="5"/>
  <c r="R15" i="5"/>
  <c r="R14" i="5"/>
  <c r="R13" i="5"/>
  <c r="Q12" i="5"/>
  <c r="P12" i="5"/>
  <c r="O12" i="5"/>
  <c r="N12" i="5"/>
  <c r="R21" i="5" l="1"/>
  <c r="R19" i="5"/>
  <c r="R17" i="5"/>
  <c r="R12" i="5"/>
  <c r="O989" i="5" l="1"/>
  <c r="P989" i="5"/>
  <c r="Q989" i="5"/>
  <c r="N989" i="5"/>
  <c r="O967" i="5"/>
  <c r="O966" i="5" s="1"/>
  <c r="P967" i="5"/>
  <c r="P966" i="5" s="1"/>
  <c r="Q967" i="5"/>
  <c r="Q966" i="5" s="1"/>
  <c r="N967" i="5"/>
  <c r="N966" i="5" s="1"/>
  <c r="R969" i="5"/>
  <c r="R593" i="5" l="1"/>
  <c r="Q592" i="5"/>
  <c r="P592" i="5"/>
  <c r="O592" i="5"/>
  <c r="N592" i="5"/>
  <c r="R579" i="5"/>
  <c r="O577" i="5"/>
  <c r="P577" i="5"/>
  <c r="Q577" i="5"/>
  <c r="N577" i="5"/>
  <c r="Q550" i="5"/>
  <c r="R592" i="5" l="1"/>
  <c r="R502" i="5"/>
  <c r="Q501" i="5"/>
  <c r="P501" i="5"/>
  <c r="O501" i="5"/>
  <c r="N501" i="5"/>
  <c r="O481" i="5"/>
  <c r="P481" i="5"/>
  <c r="Q481" i="5"/>
  <c r="N481" i="5"/>
  <c r="P473" i="5"/>
  <c r="P374" i="5"/>
  <c r="R501" i="5" l="1"/>
  <c r="O1873" i="5"/>
  <c r="O1871" i="5"/>
  <c r="O1868" i="5"/>
  <c r="Q1997" i="5" l="1"/>
  <c r="O1997" i="5"/>
  <c r="P1997" i="5"/>
  <c r="N1997" i="5"/>
  <c r="N1996" i="5" s="1"/>
  <c r="R1998" i="5"/>
  <c r="R2067" i="5" l="1"/>
  <c r="Q2066" i="5"/>
  <c r="P2066" i="5"/>
  <c r="O2066" i="5"/>
  <c r="N2066" i="5"/>
  <c r="O2097" i="5"/>
  <c r="P2097" i="5"/>
  <c r="Q2097" i="5"/>
  <c r="N2097" i="5"/>
  <c r="R2086" i="5"/>
  <c r="Q2064" i="5"/>
  <c r="R2053" i="5"/>
  <c r="Q2052" i="5"/>
  <c r="P2052" i="5"/>
  <c r="O2052" i="5"/>
  <c r="N2052" i="5"/>
  <c r="R1978" i="5"/>
  <c r="O1976" i="5"/>
  <c r="P1976" i="5"/>
  <c r="Q1976" i="5"/>
  <c r="N1976" i="5"/>
  <c r="O1937" i="5"/>
  <c r="P1937" i="5"/>
  <c r="Q1937" i="5"/>
  <c r="N1937" i="5"/>
  <c r="N1962" i="5"/>
  <c r="N1960" i="5"/>
  <c r="N1958" i="5"/>
  <c r="R1963" i="5"/>
  <c r="R1961" i="5"/>
  <c r="R1959" i="5"/>
  <c r="Q1962" i="5"/>
  <c r="P1962" i="5"/>
  <c r="O1962" i="5"/>
  <c r="Q1960" i="5"/>
  <c r="P1960" i="5"/>
  <c r="O1960" i="5"/>
  <c r="Q1958" i="5"/>
  <c r="P1958" i="5"/>
  <c r="O1958" i="5"/>
  <c r="R1943" i="5"/>
  <c r="Q1942" i="5"/>
  <c r="P1942" i="5"/>
  <c r="O1942" i="5"/>
  <c r="N1942" i="5"/>
  <c r="R1941" i="5"/>
  <c r="Q1940" i="5"/>
  <c r="P1940" i="5"/>
  <c r="O1940" i="5"/>
  <c r="N1940" i="5"/>
  <c r="Q1935" i="5"/>
  <c r="P1935" i="5"/>
  <c r="O1935" i="5"/>
  <c r="N1935" i="5"/>
  <c r="R1934" i="5"/>
  <c r="Q1933" i="5"/>
  <c r="P1933" i="5"/>
  <c r="O1933" i="5"/>
  <c r="N1933" i="5"/>
  <c r="R1932" i="5"/>
  <c r="R1931" i="5"/>
  <c r="Q1930" i="5"/>
  <c r="P1930" i="5"/>
  <c r="O1930" i="5"/>
  <c r="N1930" i="5"/>
  <c r="Q1954" i="5"/>
  <c r="P1954" i="5"/>
  <c r="O1954" i="5"/>
  <c r="N1954" i="5"/>
  <c r="R1951" i="5"/>
  <c r="Q1950" i="5"/>
  <c r="P1950" i="5"/>
  <c r="O1950" i="5"/>
  <c r="N1950" i="5"/>
  <c r="R1902" i="5"/>
  <c r="O1900" i="5"/>
  <c r="P1900" i="5"/>
  <c r="Q1900" i="5"/>
  <c r="N1900" i="5"/>
  <c r="R1901" i="5"/>
  <c r="R2052" i="5" l="1"/>
  <c r="R2066" i="5"/>
  <c r="P1929" i="5"/>
  <c r="N1929" i="5"/>
  <c r="O1929" i="5"/>
  <c r="Q1929" i="5"/>
  <c r="R1937" i="5"/>
  <c r="R1962" i="5"/>
  <c r="R1933" i="5"/>
  <c r="R1958" i="5"/>
  <c r="R1960" i="5"/>
  <c r="R1930" i="5"/>
  <c r="R1935" i="5"/>
  <c r="R1940" i="5"/>
  <c r="R1942" i="5"/>
  <c r="R1950" i="5"/>
  <c r="R1900" i="5"/>
  <c r="M2186" i="5"/>
  <c r="M2185" i="5" s="1"/>
  <c r="L2186" i="5"/>
  <c r="L2185" i="5" s="1"/>
  <c r="M1787" i="5"/>
  <c r="M1786" i="5" s="1"/>
  <c r="L1787" i="5"/>
  <c r="M996" i="5"/>
  <c r="M995" i="5" s="1"/>
  <c r="L996" i="5"/>
  <c r="L995" i="5" s="1"/>
  <c r="M1377" i="5"/>
  <c r="M1376" i="5" s="1"/>
  <c r="L1377" i="5"/>
  <c r="L1376" i="5"/>
  <c r="M950" i="5"/>
  <c r="M949" i="5" s="1"/>
  <c r="M948" i="5" s="1"/>
  <c r="L950" i="5"/>
  <c r="L949" i="5" s="1"/>
  <c r="L948" i="5" s="1"/>
  <c r="M604" i="5"/>
  <c r="L604" i="5"/>
  <c r="M599" i="5"/>
  <c r="L599" i="5"/>
  <c r="M924" i="5"/>
  <c r="M923" i="5" s="1"/>
  <c r="L924" i="5"/>
  <c r="L923" i="5" s="1"/>
  <c r="M595" i="5"/>
  <c r="M594" i="5" s="1"/>
  <c r="L595" i="5"/>
  <c r="L594" i="5" s="1"/>
  <c r="M359" i="5"/>
  <c r="M358" i="5" s="1"/>
  <c r="L359" i="5"/>
  <c r="L358" i="5" s="1"/>
  <c r="M29" i="5"/>
  <c r="M28" i="5" s="1"/>
  <c r="L29" i="5"/>
  <c r="L28" i="5"/>
  <c r="M24" i="5"/>
  <c r="M23" i="5" s="1"/>
  <c r="L24" i="5"/>
  <c r="L23" i="5" s="1"/>
  <c r="M11" i="5"/>
  <c r="M10" i="5" s="1"/>
  <c r="L11" i="5"/>
  <c r="L10" i="5" s="1"/>
  <c r="R2180" i="5"/>
  <c r="Q2179" i="5"/>
  <c r="Q2176" i="5" s="1"/>
  <c r="Q2170" i="5" s="1"/>
  <c r="N2176" i="5"/>
  <c r="N2170" i="5" s="1"/>
  <c r="L598" i="5" l="1"/>
  <c r="L946" i="5" s="1"/>
  <c r="M598" i="5"/>
  <c r="M946" i="5" s="1"/>
  <c r="R1929" i="5"/>
  <c r="R2176" i="5"/>
  <c r="M1784" i="5"/>
  <c r="M2204" i="5"/>
  <c r="L2204" i="5"/>
  <c r="L1784" i="5"/>
  <c r="R2179" i="5"/>
  <c r="M2205" i="5" l="1"/>
  <c r="L2205" i="5"/>
  <c r="R2170" i="5"/>
  <c r="R596" i="5"/>
  <c r="R597" i="5"/>
  <c r="O595" i="5"/>
  <c r="P595" i="5"/>
  <c r="P594" i="5" s="1"/>
  <c r="Q595" i="5"/>
  <c r="Q594" i="5" s="1"/>
  <c r="N595" i="5"/>
  <c r="N594" i="5" s="1"/>
  <c r="R595" i="5" l="1"/>
  <c r="O594" i="5"/>
  <c r="R594" i="5" s="1"/>
  <c r="R2142" i="5"/>
  <c r="Q2141" i="5"/>
  <c r="R2141" i="5" l="1"/>
  <c r="R77" i="5"/>
  <c r="O74" i="5"/>
  <c r="P74" i="5"/>
  <c r="Q74" i="5"/>
  <c r="N74" i="5"/>
  <c r="O202" i="5" l="1"/>
  <c r="P202" i="5"/>
  <c r="Q202" i="5"/>
  <c r="N202" i="5"/>
  <c r="O197" i="5"/>
  <c r="P197" i="5"/>
  <c r="Q197" i="5"/>
  <c r="N197" i="5"/>
  <c r="O189" i="5"/>
  <c r="P189" i="5"/>
  <c r="Q189" i="5"/>
  <c r="N189" i="5"/>
  <c r="R188" i="5" l="1"/>
  <c r="O186" i="5"/>
  <c r="P186" i="5"/>
  <c r="Q186" i="5"/>
  <c r="N186" i="5"/>
  <c r="Q183" i="5"/>
  <c r="O183" i="5"/>
  <c r="P183" i="5"/>
  <c r="N183" i="5"/>
  <c r="O167" i="5"/>
  <c r="P167" i="5"/>
  <c r="Q167" i="5"/>
  <c r="N167" i="5"/>
  <c r="R160" i="5"/>
  <c r="O158" i="5"/>
  <c r="P158" i="5"/>
  <c r="Q158" i="5"/>
  <c r="N158" i="5"/>
  <c r="O155" i="5"/>
  <c r="P155" i="5"/>
  <c r="Q155" i="5"/>
  <c r="N155" i="5"/>
  <c r="O144" i="5"/>
  <c r="P144" i="5"/>
  <c r="Q144" i="5"/>
  <c r="N144" i="5"/>
  <c r="O129" i="5"/>
  <c r="P129" i="5"/>
  <c r="Q129" i="5"/>
  <c r="N129" i="5"/>
  <c r="R127" i="5"/>
  <c r="Q126" i="5"/>
  <c r="P126" i="5"/>
  <c r="O126" i="5"/>
  <c r="N126" i="5"/>
  <c r="R119" i="5"/>
  <c r="R120" i="5"/>
  <c r="O118" i="5"/>
  <c r="P118" i="5"/>
  <c r="Q118" i="5"/>
  <c r="N118" i="5"/>
  <c r="Q115" i="5"/>
  <c r="P115" i="5"/>
  <c r="N115" i="5"/>
  <c r="O115" i="5"/>
  <c r="O99" i="5"/>
  <c r="P99" i="5"/>
  <c r="Q99" i="5"/>
  <c r="N99" i="5"/>
  <c r="R95" i="5"/>
  <c r="O93" i="5"/>
  <c r="P93" i="5"/>
  <c r="Q93" i="5"/>
  <c r="N93" i="5"/>
  <c r="O83" i="5"/>
  <c r="P83" i="5"/>
  <c r="Q83" i="5"/>
  <c r="N83" i="5"/>
  <c r="O69" i="5"/>
  <c r="P69" i="5"/>
  <c r="Q69" i="5"/>
  <c r="N69" i="5"/>
  <c r="O60" i="5"/>
  <c r="P60" i="5"/>
  <c r="Q60" i="5"/>
  <c r="R62" i="5"/>
  <c r="N60" i="5"/>
  <c r="Q57" i="5"/>
  <c r="P57" i="5"/>
  <c r="N57" i="5"/>
  <c r="O57" i="5"/>
  <c r="R59" i="5"/>
  <c r="O44" i="5"/>
  <c r="P44" i="5"/>
  <c r="Q44" i="5"/>
  <c r="N44" i="5"/>
  <c r="R126" i="5" l="1"/>
  <c r="O212" i="5" l="1"/>
  <c r="P212" i="5"/>
  <c r="Q212" i="5"/>
  <c r="N212" i="5"/>
  <c r="O224" i="5"/>
  <c r="P224" i="5"/>
  <c r="Q224" i="5"/>
  <c r="N224" i="5"/>
  <c r="P226" i="5"/>
  <c r="O305" i="5"/>
  <c r="P305" i="5"/>
  <c r="Q305" i="5"/>
  <c r="N305" i="5"/>
  <c r="O307" i="5"/>
  <c r="P307" i="5"/>
  <c r="Q307" i="5"/>
  <c r="N307" i="5"/>
  <c r="O312" i="5"/>
  <c r="P312" i="5"/>
  <c r="Q312" i="5"/>
  <c r="N312" i="5"/>
  <c r="O316" i="5"/>
  <c r="P316" i="5"/>
  <c r="Q316" i="5"/>
  <c r="N316" i="5"/>
  <c r="O244" i="5"/>
  <c r="P244" i="5"/>
  <c r="Q244" i="5"/>
  <c r="N244" i="5"/>
  <c r="O242" i="5"/>
  <c r="P242" i="5"/>
  <c r="Q242" i="5"/>
  <c r="N242" i="5"/>
  <c r="O250" i="5"/>
  <c r="P250" i="5"/>
  <c r="Q250" i="5"/>
  <c r="N250" i="5"/>
  <c r="O253" i="5"/>
  <c r="P253" i="5"/>
  <c r="Q253" i="5"/>
  <c r="N253" i="5"/>
  <c r="O256" i="5"/>
  <c r="P256" i="5"/>
  <c r="Q256" i="5"/>
  <c r="N256" i="5"/>
  <c r="O258" i="5"/>
  <c r="P258" i="5"/>
  <c r="Q258" i="5"/>
  <c r="N258" i="5"/>
  <c r="O1654" i="5"/>
  <c r="P1654" i="5"/>
  <c r="Q1654" i="5"/>
  <c r="N1654" i="5"/>
  <c r="O1670" i="5"/>
  <c r="P1670" i="5"/>
  <c r="Q1670" i="5"/>
  <c r="N1670" i="5"/>
  <c r="O1675" i="5"/>
  <c r="O1674" i="5" s="1"/>
  <c r="P1675" i="5"/>
  <c r="P1674" i="5" s="1"/>
  <c r="Q1675" i="5"/>
  <c r="Q1674" i="5" s="1"/>
  <c r="N1675" i="5"/>
  <c r="N1674" i="5" s="1"/>
  <c r="O1687" i="5"/>
  <c r="O1686" i="5" s="1"/>
  <c r="P1687" i="5"/>
  <c r="P1686" i="5" s="1"/>
  <c r="Q1687" i="5"/>
  <c r="Q1686" i="5" s="1"/>
  <c r="N1687" i="5"/>
  <c r="N1686" i="5" s="1"/>
  <c r="P1648" i="5" l="1"/>
  <c r="Q1646" i="5"/>
  <c r="P1646" i="5"/>
  <c r="N1646" i="5"/>
  <c r="O1646" i="5"/>
  <c r="Q1651" i="5"/>
  <c r="Q1650" i="5" s="1"/>
  <c r="O1651" i="5"/>
  <c r="O1650" i="5" s="1"/>
  <c r="P1651" i="5"/>
  <c r="P1650" i="5" s="1"/>
  <c r="N1651" i="5"/>
  <c r="N1650" i="5" s="1"/>
  <c r="O1607" i="5"/>
  <c r="P1607" i="5"/>
  <c r="Q1607" i="5"/>
  <c r="N1607" i="5"/>
  <c r="P1645" i="5" l="1"/>
  <c r="P1766" i="5"/>
  <c r="O1766" i="5"/>
  <c r="N1766" i="5"/>
  <c r="O1764" i="5"/>
  <c r="P1764" i="5"/>
  <c r="Q1764" i="5"/>
  <c r="N1764" i="5"/>
  <c r="O1759" i="5"/>
  <c r="P1759" i="5"/>
  <c r="Q1759" i="5"/>
  <c r="N1759" i="5"/>
  <c r="O1756" i="5"/>
  <c r="P1756" i="5"/>
  <c r="Q1756" i="5"/>
  <c r="N1756" i="5"/>
  <c r="O1747" i="5"/>
  <c r="P1747" i="5"/>
  <c r="Q1747" i="5"/>
  <c r="N1747" i="5"/>
  <c r="O1740" i="5"/>
  <c r="P1740" i="5"/>
  <c r="Q1740" i="5"/>
  <c r="N1740" i="5"/>
  <c r="P1768" i="5"/>
  <c r="O1768" i="5"/>
  <c r="N1768" i="5"/>
  <c r="Q1768" i="5"/>
  <c r="R1767" i="5"/>
  <c r="Q1766" i="5"/>
  <c r="P1725" i="5"/>
  <c r="R990" i="5" l="1"/>
  <c r="R988" i="5"/>
  <c r="Q987" i="5"/>
  <c r="P987" i="5"/>
  <c r="O987" i="5"/>
  <c r="N987" i="5"/>
  <c r="R983" i="5"/>
  <c r="Q982" i="5"/>
  <c r="P982" i="5"/>
  <c r="P981" i="5" s="1"/>
  <c r="O982" i="5"/>
  <c r="O981" i="5" s="1"/>
  <c r="N982" i="5"/>
  <c r="N981" i="5" s="1"/>
  <c r="R970" i="5"/>
  <c r="R968" i="5"/>
  <c r="R962" i="5"/>
  <c r="Q961" i="5"/>
  <c r="P961" i="5"/>
  <c r="P960" i="5" s="1"/>
  <c r="O961" i="5"/>
  <c r="O960" i="5" s="1"/>
  <c r="N961" i="5"/>
  <c r="N960" i="5" s="1"/>
  <c r="R951" i="5"/>
  <c r="Q950" i="5"/>
  <c r="Q949" i="5" s="1"/>
  <c r="P950" i="5"/>
  <c r="P949" i="5" s="1"/>
  <c r="O950" i="5"/>
  <c r="O949" i="5" s="1"/>
  <c r="N950" i="5"/>
  <c r="N949" i="5" s="1"/>
  <c r="R1375" i="5"/>
  <c r="R1374" i="5"/>
  <c r="R1373" i="5"/>
  <c r="R1371" i="5"/>
  <c r="R1369" i="5"/>
  <c r="R1368" i="5"/>
  <c r="Q1367" i="5"/>
  <c r="P1367" i="5"/>
  <c r="O1367" i="5"/>
  <c r="N1367" i="5"/>
  <c r="R1366" i="5"/>
  <c r="Q1365" i="5"/>
  <c r="P1365" i="5"/>
  <c r="O1365" i="5"/>
  <c r="N1365" i="5"/>
  <c r="R1364" i="5"/>
  <c r="Q1363" i="5"/>
  <c r="P1363" i="5"/>
  <c r="O1363" i="5"/>
  <c r="N1363" i="5"/>
  <c r="R1362" i="5"/>
  <c r="Q1361" i="5"/>
  <c r="P1361" i="5"/>
  <c r="O1361" i="5"/>
  <c r="N1361" i="5"/>
  <c r="R1360" i="5"/>
  <c r="Q1359" i="5"/>
  <c r="P1359" i="5"/>
  <c r="O1359" i="5"/>
  <c r="N1359" i="5"/>
  <c r="R1358" i="5"/>
  <c r="R1357" i="5"/>
  <c r="R1356" i="5"/>
  <c r="R1355" i="5"/>
  <c r="Q1354" i="5"/>
  <c r="P1354" i="5"/>
  <c r="O1354" i="5"/>
  <c r="N1354" i="5"/>
  <c r="R1353" i="5"/>
  <c r="Q1352" i="5"/>
  <c r="P1352" i="5"/>
  <c r="O1352" i="5"/>
  <c r="N1352" i="5"/>
  <c r="R1350" i="5"/>
  <c r="R1347" i="5"/>
  <c r="Q1346" i="5"/>
  <c r="P1346" i="5"/>
  <c r="O1346" i="5"/>
  <c r="N1346" i="5"/>
  <c r="R1345" i="5"/>
  <c r="Q1344" i="5"/>
  <c r="P1344" i="5"/>
  <c r="O1344" i="5"/>
  <c r="N1344" i="5"/>
  <c r="R1341" i="5"/>
  <c r="Q1340" i="5"/>
  <c r="P1340" i="5"/>
  <c r="P1339" i="5" s="1"/>
  <c r="O1340" i="5"/>
  <c r="N1340" i="5"/>
  <c r="R1338" i="5"/>
  <c r="Q1337" i="5"/>
  <c r="P1337" i="5"/>
  <c r="O1337" i="5"/>
  <c r="N1337" i="5"/>
  <c r="R1336" i="5"/>
  <c r="R1334" i="5"/>
  <c r="Q1333" i="5"/>
  <c r="P1333" i="5"/>
  <c r="O1333" i="5"/>
  <c r="N1333" i="5"/>
  <c r="R1332" i="5"/>
  <c r="Q1331" i="5"/>
  <c r="P1331" i="5"/>
  <c r="O1331" i="5"/>
  <c r="N1331" i="5"/>
  <c r="R1329" i="5"/>
  <c r="Q1328" i="5"/>
  <c r="P1328" i="5"/>
  <c r="O1328" i="5"/>
  <c r="N1328" i="5"/>
  <c r="R1327" i="5"/>
  <c r="Q1326" i="5"/>
  <c r="P1326" i="5"/>
  <c r="O1326" i="5"/>
  <c r="N1326" i="5"/>
  <c r="N1319" i="5"/>
  <c r="R1318" i="5"/>
  <c r="Q1317" i="5"/>
  <c r="P1317" i="5"/>
  <c r="O1317" i="5"/>
  <c r="N1317" i="5"/>
  <c r="R1316" i="5"/>
  <c r="R1315" i="5"/>
  <c r="Q1314" i="5"/>
  <c r="P1314" i="5"/>
  <c r="O1314" i="5"/>
  <c r="N1314" i="5"/>
  <c r="R1313" i="5"/>
  <c r="R1312" i="5"/>
  <c r="Q1311" i="5"/>
  <c r="P1311" i="5"/>
  <c r="O1311" i="5"/>
  <c r="N1311" i="5"/>
  <c r="R1310" i="5"/>
  <c r="Q1309" i="5"/>
  <c r="P1309" i="5"/>
  <c r="O1309" i="5"/>
  <c r="N1309" i="5"/>
  <c r="R1308" i="5"/>
  <c r="Q1307" i="5"/>
  <c r="P1307" i="5"/>
  <c r="O1307" i="5"/>
  <c r="N1307" i="5"/>
  <c r="R1304" i="5"/>
  <c r="Q1303" i="5"/>
  <c r="P1303" i="5"/>
  <c r="O1303" i="5"/>
  <c r="N1303" i="5"/>
  <c r="R1297" i="5"/>
  <c r="Q1296" i="5"/>
  <c r="P1296" i="5"/>
  <c r="O1296" i="5"/>
  <c r="N1296" i="5"/>
  <c r="R1295" i="5"/>
  <c r="Q1294" i="5"/>
  <c r="P1294" i="5"/>
  <c r="O1294" i="5"/>
  <c r="N1294" i="5"/>
  <c r="R1293" i="5"/>
  <c r="Q1292" i="5"/>
  <c r="P1292" i="5"/>
  <c r="O1292" i="5"/>
  <c r="N1292" i="5"/>
  <c r="R1291" i="5"/>
  <c r="Q1290" i="5"/>
  <c r="P1290" i="5"/>
  <c r="O1290" i="5"/>
  <c r="N1290" i="5"/>
  <c r="R1289" i="5"/>
  <c r="R1283" i="5"/>
  <c r="R1282" i="5"/>
  <c r="Q1281" i="5"/>
  <c r="P1281" i="5"/>
  <c r="O1281" i="5"/>
  <c r="N1281" i="5"/>
  <c r="R1278" i="5"/>
  <c r="Q1277" i="5"/>
  <c r="P1277" i="5"/>
  <c r="O1277" i="5"/>
  <c r="N1277" i="5"/>
  <c r="R1276" i="5"/>
  <c r="Q1275" i="5"/>
  <c r="P1275" i="5"/>
  <c r="O1275" i="5"/>
  <c r="N1275" i="5"/>
  <c r="R1274" i="5"/>
  <c r="Q1273" i="5"/>
  <c r="P1273" i="5"/>
  <c r="O1273" i="5"/>
  <c r="N1273" i="5"/>
  <c r="R1272" i="5"/>
  <c r="Q1271" i="5"/>
  <c r="P1271" i="5"/>
  <c r="O1271" i="5"/>
  <c r="N1271" i="5"/>
  <c r="R1270" i="5"/>
  <c r="Q1269" i="5"/>
  <c r="P1269" i="5"/>
  <c r="O1269" i="5"/>
  <c r="N1269" i="5"/>
  <c r="R1262" i="5"/>
  <c r="Q1261" i="5"/>
  <c r="P1261" i="5"/>
  <c r="O1261" i="5"/>
  <c r="N1261" i="5"/>
  <c r="R1260" i="5"/>
  <c r="Q1259" i="5"/>
  <c r="P1259" i="5"/>
  <c r="O1259" i="5"/>
  <c r="N1259" i="5"/>
  <c r="R1256" i="5"/>
  <c r="Q1255" i="5"/>
  <c r="P1255" i="5"/>
  <c r="O1255" i="5"/>
  <c r="N1255" i="5"/>
  <c r="R1254" i="5"/>
  <c r="Q1253" i="5"/>
  <c r="P1253" i="5"/>
  <c r="O1253" i="5"/>
  <c r="N1253" i="5"/>
  <c r="R1252" i="5"/>
  <c r="Q1251" i="5"/>
  <c r="P1251" i="5"/>
  <c r="O1251" i="5"/>
  <c r="N1251" i="5"/>
  <c r="R1250" i="5"/>
  <c r="Q1249" i="5"/>
  <c r="P1249" i="5"/>
  <c r="O1249" i="5"/>
  <c r="N1249" i="5"/>
  <c r="R1245" i="5"/>
  <c r="Q1244" i="5"/>
  <c r="Q1243" i="5" s="1"/>
  <c r="P1244" i="5"/>
  <c r="P1243" i="5" s="1"/>
  <c r="O1244" i="5"/>
  <c r="O1243" i="5" s="1"/>
  <c r="N1244" i="5"/>
  <c r="N1243" i="5" s="1"/>
  <c r="R1242" i="5"/>
  <c r="R1241" i="5"/>
  <c r="Q1240" i="5"/>
  <c r="Q1239" i="5" s="1"/>
  <c r="P1240" i="5"/>
  <c r="P1239" i="5" s="1"/>
  <c r="O1240" i="5"/>
  <c r="O1239" i="5" s="1"/>
  <c r="N1240" i="5"/>
  <c r="R1238" i="5"/>
  <c r="Q1237" i="5"/>
  <c r="Q1236" i="5" s="1"/>
  <c r="P1237" i="5"/>
  <c r="P1236" i="5" s="1"/>
  <c r="O1237" i="5"/>
  <c r="O1236" i="5" s="1"/>
  <c r="N1237" i="5"/>
  <c r="N1236" i="5" s="1"/>
  <c r="R1235" i="5"/>
  <c r="Q1234" i="5"/>
  <c r="P1234" i="5"/>
  <c r="O1234" i="5"/>
  <c r="N1234" i="5"/>
  <c r="R1233" i="5"/>
  <c r="Q1232" i="5"/>
  <c r="P1232" i="5"/>
  <c r="O1232" i="5"/>
  <c r="N1232" i="5"/>
  <c r="R1231" i="5"/>
  <c r="R1230" i="5"/>
  <c r="Q1229" i="5"/>
  <c r="P1229" i="5"/>
  <c r="O1229" i="5"/>
  <c r="N1229" i="5"/>
  <c r="R1228" i="5"/>
  <c r="Q1227" i="5"/>
  <c r="P1227" i="5"/>
  <c r="O1227" i="5"/>
  <c r="N1227" i="5"/>
  <c r="R1225" i="5"/>
  <c r="Q1224" i="5"/>
  <c r="Q1223" i="5" s="1"/>
  <c r="P1224" i="5"/>
  <c r="P1223" i="5" s="1"/>
  <c r="O1224" i="5"/>
  <c r="O1223" i="5" s="1"/>
  <c r="N1224" i="5"/>
  <c r="R1222" i="5"/>
  <c r="Q1221" i="5"/>
  <c r="P1221" i="5"/>
  <c r="O1221" i="5"/>
  <c r="N1221" i="5"/>
  <c r="R1220" i="5"/>
  <c r="Q1219" i="5"/>
  <c r="P1219" i="5"/>
  <c r="O1219" i="5"/>
  <c r="N1219" i="5"/>
  <c r="R1217" i="5"/>
  <c r="Q1216" i="5"/>
  <c r="P1216" i="5"/>
  <c r="O1216" i="5"/>
  <c r="N1216" i="5"/>
  <c r="R1215" i="5"/>
  <c r="Q1214" i="5"/>
  <c r="P1214" i="5"/>
  <c r="O1214" i="5"/>
  <c r="N1214" i="5"/>
  <c r="R1212" i="5"/>
  <c r="Q1211" i="5"/>
  <c r="Q1210" i="5" s="1"/>
  <c r="P1211" i="5"/>
  <c r="P1210" i="5" s="1"/>
  <c r="O1211" i="5"/>
  <c r="O1210" i="5" s="1"/>
  <c r="N1211" i="5"/>
  <c r="N1210" i="5" s="1"/>
  <c r="R1208" i="5"/>
  <c r="R1203" i="5"/>
  <c r="Q1202" i="5"/>
  <c r="P1202" i="5"/>
  <c r="O1202" i="5"/>
  <c r="N1202" i="5"/>
  <c r="R1201" i="5"/>
  <c r="Q1200" i="5"/>
  <c r="P1200" i="5"/>
  <c r="O1200" i="5"/>
  <c r="N1200" i="5"/>
  <c r="R1198" i="5"/>
  <c r="Q1197" i="5"/>
  <c r="P1197" i="5"/>
  <c r="O1197" i="5"/>
  <c r="N1197" i="5"/>
  <c r="R1196" i="5"/>
  <c r="Q1195" i="5"/>
  <c r="P1195" i="5"/>
  <c r="O1195" i="5"/>
  <c r="N1195" i="5"/>
  <c r="R1194" i="5"/>
  <c r="Q1193" i="5"/>
  <c r="P1193" i="5"/>
  <c r="O1193" i="5"/>
  <c r="N1193" i="5"/>
  <c r="R1192" i="5"/>
  <c r="Q1191" i="5"/>
  <c r="P1191" i="5"/>
  <c r="O1191" i="5"/>
  <c r="N1191" i="5"/>
  <c r="R1190" i="5"/>
  <c r="Q1189" i="5"/>
  <c r="P1189" i="5"/>
  <c r="O1189" i="5"/>
  <c r="N1189" i="5"/>
  <c r="R1188" i="5"/>
  <c r="Q1187" i="5"/>
  <c r="P1187" i="5"/>
  <c r="O1187" i="5"/>
  <c r="N1187" i="5"/>
  <c r="Q1185" i="5"/>
  <c r="P1185" i="5"/>
  <c r="O1185" i="5"/>
  <c r="R1181" i="5"/>
  <c r="Q1180" i="5"/>
  <c r="P1180" i="5"/>
  <c r="O1180" i="5"/>
  <c r="N1180" i="5"/>
  <c r="R1179" i="5"/>
  <c r="Q1178" i="5"/>
  <c r="P1178" i="5"/>
  <c r="O1178" i="5"/>
  <c r="N1178" i="5"/>
  <c r="R1177" i="5"/>
  <c r="Q1176" i="5"/>
  <c r="P1176" i="5"/>
  <c r="O1176" i="5"/>
  <c r="N1176" i="5"/>
  <c r="R1175" i="5"/>
  <c r="Q1174" i="5"/>
  <c r="P1174" i="5"/>
  <c r="O1174" i="5"/>
  <c r="N1174" i="5"/>
  <c r="R1173" i="5"/>
  <c r="Q1172" i="5"/>
  <c r="P1172" i="5"/>
  <c r="O1172" i="5"/>
  <c r="N1172" i="5"/>
  <c r="R1171" i="5"/>
  <c r="Q1170" i="5"/>
  <c r="P1170" i="5"/>
  <c r="O1170" i="5"/>
  <c r="N1170" i="5"/>
  <c r="R1169" i="5"/>
  <c r="Q1168" i="5"/>
  <c r="P1168" i="5"/>
  <c r="O1168" i="5"/>
  <c r="N1168" i="5"/>
  <c r="R1164" i="5"/>
  <c r="Q1163" i="5"/>
  <c r="P1163" i="5"/>
  <c r="O1163" i="5"/>
  <c r="N1163" i="5"/>
  <c r="R1162" i="5"/>
  <c r="Q1161" i="5"/>
  <c r="P1161" i="5"/>
  <c r="O1161" i="5"/>
  <c r="N1161" i="5"/>
  <c r="R1160" i="5"/>
  <c r="Q1159" i="5"/>
  <c r="P1159" i="5"/>
  <c r="O1159" i="5"/>
  <c r="N1159" i="5"/>
  <c r="R1158" i="5"/>
  <c r="Q1157" i="5"/>
  <c r="P1157" i="5"/>
  <c r="O1157" i="5"/>
  <c r="N1157" i="5"/>
  <c r="R1156" i="5"/>
  <c r="Q1155" i="5"/>
  <c r="P1155" i="5"/>
  <c r="O1155" i="5"/>
  <c r="N1155" i="5"/>
  <c r="R1153" i="5"/>
  <c r="Q1152" i="5"/>
  <c r="P1152" i="5"/>
  <c r="O1152" i="5"/>
  <c r="N1152" i="5"/>
  <c r="R1151" i="5"/>
  <c r="Q1150" i="5"/>
  <c r="P1150" i="5"/>
  <c r="O1150" i="5"/>
  <c r="N1150" i="5"/>
  <c r="R1149" i="5"/>
  <c r="Q1148" i="5"/>
  <c r="P1148" i="5"/>
  <c r="O1148" i="5"/>
  <c r="N1148" i="5"/>
  <c r="R1147" i="5"/>
  <c r="Q1146" i="5"/>
  <c r="P1146" i="5"/>
  <c r="O1146" i="5"/>
  <c r="N1146" i="5"/>
  <c r="R1145" i="5"/>
  <c r="Q1144" i="5"/>
  <c r="P1144" i="5"/>
  <c r="O1144" i="5"/>
  <c r="N1144" i="5"/>
  <c r="R1143" i="5"/>
  <c r="Q1142" i="5"/>
  <c r="P1142" i="5"/>
  <c r="O1142" i="5"/>
  <c r="N1142" i="5"/>
  <c r="R1140" i="5"/>
  <c r="Q1139" i="5"/>
  <c r="P1139" i="5"/>
  <c r="O1139" i="5"/>
  <c r="N1139" i="5"/>
  <c r="R1138" i="5"/>
  <c r="Q1137" i="5"/>
  <c r="P1137" i="5"/>
  <c r="O1137" i="5"/>
  <c r="N1137" i="5"/>
  <c r="R1136" i="5"/>
  <c r="Q1135" i="5"/>
  <c r="P1135" i="5"/>
  <c r="O1135" i="5"/>
  <c r="N1135" i="5"/>
  <c r="R1134" i="5"/>
  <c r="Q1133" i="5"/>
  <c r="P1133" i="5"/>
  <c r="O1133" i="5"/>
  <c r="N1133" i="5"/>
  <c r="R1132" i="5"/>
  <c r="Q1131" i="5"/>
  <c r="P1131" i="5"/>
  <c r="O1131" i="5"/>
  <c r="N1131" i="5"/>
  <c r="R1130" i="5"/>
  <c r="Q1129" i="5"/>
  <c r="P1129" i="5"/>
  <c r="O1129" i="5"/>
  <c r="N1129" i="5"/>
  <c r="R1128" i="5"/>
  <c r="Q1127" i="5"/>
  <c r="P1127" i="5"/>
  <c r="O1127" i="5"/>
  <c r="N1127" i="5"/>
  <c r="R1125" i="5"/>
  <c r="Q1124" i="5"/>
  <c r="P1124" i="5"/>
  <c r="O1124" i="5"/>
  <c r="N1124" i="5"/>
  <c r="R1123" i="5"/>
  <c r="R1122" i="5"/>
  <c r="Q1121" i="5"/>
  <c r="P1121" i="5"/>
  <c r="O1121" i="5"/>
  <c r="N1121" i="5"/>
  <c r="R1120" i="5"/>
  <c r="R1119" i="5"/>
  <c r="Q1118" i="5"/>
  <c r="P1118" i="5"/>
  <c r="O1118" i="5"/>
  <c r="N1118" i="5"/>
  <c r="R1117" i="5"/>
  <c r="Q1116" i="5"/>
  <c r="P1116" i="5"/>
  <c r="O1116" i="5"/>
  <c r="N1116" i="5"/>
  <c r="R1115" i="5"/>
  <c r="Q1114" i="5"/>
  <c r="P1114" i="5"/>
  <c r="O1114" i="5"/>
  <c r="N1114" i="5"/>
  <c r="R1113" i="5"/>
  <c r="Q1112" i="5"/>
  <c r="P1112" i="5"/>
  <c r="O1112" i="5"/>
  <c r="N1112" i="5"/>
  <c r="R1111" i="5"/>
  <c r="Q1110" i="5"/>
  <c r="P1110" i="5"/>
  <c r="O1110" i="5"/>
  <c r="N1110" i="5"/>
  <c r="R1108" i="5"/>
  <c r="Q1107" i="5"/>
  <c r="P1107" i="5"/>
  <c r="O1107" i="5"/>
  <c r="N1107" i="5"/>
  <c r="R1106" i="5"/>
  <c r="R1105" i="5"/>
  <c r="Q1104" i="5"/>
  <c r="P1104" i="5"/>
  <c r="O1104" i="5"/>
  <c r="N1104" i="5"/>
  <c r="R1103" i="5"/>
  <c r="R1102" i="5"/>
  <c r="Q1101" i="5"/>
  <c r="P1101" i="5"/>
  <c r="O1101" i="5"/>
  <c r="N1101" i="5"/>
  <c r="R1100" i="5"/>
  <c r="Q1099" i="5"/>
  <c r="P1099" i="5"/>
  <c r="O1099" i="5"/>
  <c r="N1099" i="5"/>
  <c r="R1098" i="5"/>
  <c r="Q1097" i="5"/>
  <c r="P1097" i="5"/>
  <c r="O1097" i="5"/>
  <c r="N1097" i="5"/>
  <c r="R1096" i="5"/>
  <c r="Q1095" i="5"/>
  <c r="P1095" i="5"/>
  <c r="O1095" i="5"/>
  <c r="N1095" i="5"/>
  <c r="R1094" i="5"/>
  <c r="Q1093" i="5"/>
  <c r="P1093" i="5"/>
  <c r="O1093" i="5"/>
  <c r="N1093" i="5"/>
  <c r="R1091" i="5"/>
  <c r="Q1090" i="5"/>
  <c r="P1090" i="5"/>
  <c r="O1090" i="5"/>
  <c r="N1090" i="5"/>
  <c r="R1089" i="5"/>
  <c r="Q1088" i="5"/>
  <c r="P1088" i="5"/>
  <c r="O1088" i="5"/>
  <c r="N1088" i="5"/>
  <c r="R1087" i="5"/>
  <c r="Q1086" i="5"/>
  <c r="P1086" i="5"/>
  <c r="O1086" i="5"/>
  <c r="N1086" i="5"/>
  <c r="R1085" i="5"/>
  <c r="Q1084" i="5"/>
  <c r="P1084" i="5"/>
  <c r="O1084" i="5"/>
  <c r="N1084" i="5"/>
  <c r="R1083" i="5"/>
  <c r="Q1082" i="5"/>
  <c r="P1082" i="5"/>
  <c r="O1082" i="5"/>
  <c r="N1082" i="5"/>
  <c r="R1081" i="5"/>
  <c r="Q1080" i="5"/>
  <c r="P1080" i="5"/>
  <c r="O1080" i="5"/>
  <c r="N1080" i="5"/>
  <c r="R1079" i="5"/>
  <c r="Q1078" i="5"/>
  <c r="P1078" i="5"/>
  <c r="O1078" i="5"/>
  <c r="N1078" i="5"/>
  <c r="R1077" i="5"/>
  <c r="Q1076" i="5"/>
  <c r="P1076" i="5"/>
  <c r="O1076" i="5"/>
  <c r="N1076" i="5"/>
  <c r="R1074" i="5"/>
  <c r="Q1073" i="5"/>
  <c r="P1073" i="5"/>
  <c r="O1073" i="5"/>
  <c r="N1073" i="5"/>
  <c r="R1069" i="5"/>
  <c r="Q1068" i="5"/>
  <c r="P1068" i="5"/>
  <c r="O1068" i="5"/>
  <c r="N1068" i="5"/>
  <c r="R1067" i="5"/>
  <c r="Q1066" i="5"/>
  <c r="P1066" i="5"/>
  <c r="O1066" i="5"/>
  <c r="N1066" i="5"/>
  <c r="R1065" i="5"/>
  <c r="Q1064" i="5"/>
  <c r="P1064" i="5"/>
  <c r="O1064" i="5"/>
  <c r="N1064" i="5"/>
  <c r="R1063" i="5"/>
  <c r="Q1062" i="5"/>
  <c r="P1062" i="5"/>
  <c r="O1062" i="5"/>
  <c r="N1062" i="5"/>
  <c r="R1061" i="5"/>
  <c r="Q1060" i="5"/>
  <c r="P1060" i="5"/>
  <c r="O1060" i="5"/>
  <c r="N1060" i="5"/>
  <c r="R1056" i="5"/>
  <c r="Q1055" i="5"/>
  <c r="P1055" i="5"/>
  <c r="O1055" i="5"/>
  <c r="N1055" i="5"/>
  <c r="R1054" i="5"/>
  <c r="Q1053" i="5"/>
  <c r="P1053" i="5"/>
  <c r="O1053" i="5"/>
  <c r="N1053" i="5"/>
  <c r="R1052" i="5"/>
  <c r="R1051" i="5"/>
  <c r="Q1050" i="5"/>
  <c r="P1050" i="5"/>
  <c r="O1050" i="5"/>
  <c r="N1050" i="5"/>
  <c r="R1049" i="5"/>
  <c r="R1048" i="5"/>
  <c r="Q1047" i="5"/>
  <c r="P1047" i="5"/>
  <c r="O1047" i="5"/>
  <c r="N1047" i="5"/>
  <c r="R1046" i="5"/>
  <c r="Q1045" i="5"/>
  <c r="P1045" i="5"/>
  <c r="O1045" i="5"/>
  <c r="N1045" i="5"/>
  <c r="R1043" i="5"/>
  <c r="Q1042" i="5"/>
  <c r="P1042" i="5"/>
  <c r="O1042" i="5"/>
  <c r="N1042" i="5"/>
  <c r="R1041" i="5"/>
  <c r="Q1040" i="5"/>
  <c r="P1040" i="5"/>
  <c r="O1040" i="5"/>
  <c r="N1040" i="5"/>
  <c r="R1038" i="5"/>
  <c r="Q1037" i="5"/>
  <c r="P1037" i="5"/>
  <c r="O1037" i="5"/>
  <c r="N1037" i="5"/>
  <c r="R1036" i="5"/>
  <c r="Q1035" i="5"/>
  <c r="P1035" i="5"/>
  <c r="O1035" i="5"/>
  <c r="N1035" i="5"/>
  <c r="R1034" i="5"/>
  <c r="Q1033" i="5"/>
  <c r="P1033" i="5"/>
  <c r="O1033" i="5"/>
  <c r="N1033" i="5"/>
  <c r="R1032" i="5"/>
  <c r="Q1031" i="5"/>
  <c r="P1031" i="5"/>
  <c r="O1031" i="5"/>
  <c r="N1031" i="5"/>
  <c r="R1030" i="5"/>
  <c r="Q1029" i="5"/>
  <c r="P1029" i="5"/>
  <c r="O1029" i="5"/>
  <c r="N1029" i="5"/>
  <c r="R1027" i="5"/>
  <c r="Q1026" i="5"/>
  <c r="P1026" i="5"/>
  <c r="O1026" i="5"/>
  <c r="N1026" i="5"/>
  <c r="R1025" i="5"/>
  <c r="Q1024" i="5"/>
  <c r="P1024" i="5"/>
  <c r="O1024" i="5"/>
  <c r="N1024" i="5"/>
  <c r="R1023" i="5"/>
  <c r="R1022" i="5"/>
  <c r="Q1021" i="5"/>
  <c r="P1021" i="5"/>
  <c r="O1021" i="5"/>
  <c r="N1021" i="5"/>
  <c r="R1020" i="5"/>
  <c r="Q1019" i="5"/>
  <c r="P1019" i="5"/>
  <c r="O1019" i="5"/>
  <c r="N1019" i="5"/>
  <c r="R1018" i="5"/>
  <c r="R1017" i="5"/>
  <c r="Q1016" i="5"/>
  <c r="P1016" i="5"/>
  <c r="O1016" i="5"/>
  <c r="N1016" i="5"/>
  <c r="R1015" i="5"/>
  <c r="R1014" i="5"/>
  <c r="Q1013" i="5"/>
  <c r="P1013" i="5"/>
  <c r="O1013" i="5"/>
  <c r="N1013" i="5"/>
  <c r="R1012" i="5"/>
  <c r="Q1011" i="5"/>
  <c r="P1011" i="5"/>
  <c r="O1011" i="5"/>
  <c r="N1011" i="5"/>
  <c r="R1009" i="5"/>
  <c r="Q1008" i="5"/>
  <c r="P1008" i="5"/>
  <c r="O1008" i="5"/>
  <c r="N1008" i="5"/>
  <c r="R1007" i="5"/>
  <c r="Q1006" i="5"/>
  <c r="P1006" i="5"/>
  <c r="O1006" i="5"/>
  <c r="N1006" i="5"/>
  <c r="R1005" i="5"/>
  <c r="Q1004" i="5"/>
  <c r="P1004" i="5"/>
  <c r="O1004" i="5"/>
  <c r="N1004" i="5"/>
  <c r="R1003" i="5"/>
  <c r="Q1002" i="5"/>
  <c r="P1002" i="5"/>
  <c r="O1002" i="5"/>
  <c r="N1002" i="5"/>
  <c r="R1000" i="5"/>
  <c r="Q999" i="5"/>
  <c r="P999" i="5"/>
  <c r="O999" i="5"/>
  <c r="N999" i="5"/>
  <c r="R998" i="5"/>
  <c r="Q997" i="5"/>
  <c r="P997" i="5"/>
  <c r="O997" i="5"/>
  <c r="N997" i="5"/>
  <c r="R2140" i="5"/>
  <c r="R2139" i="5"/>
  <c r="Q2138" i="5"/>
  <c r="Q2137" i="5" s="1"/>
  <c r="P2138" i="5"/>
  <c r="P2137" i="5" s="1"/>
  <c r="O2138" i="5"/>
  <c r="O2137" i="5" s="1"/>
  <c r="N2138" i="5"/>
  <c r="N2137" i="5" s="1"/>
  <c r="R2136" i="5"/>
  <c r="R2135" i="5"/>
  <c r="Q2134" i="5"/>
  <c r="P2134" i="5"/>
  <c r="O2134" i="5"/>
  <c r="N2134" i="5"/>
  <c r="R2133" i="5"/>
  <c r="R2132" i="5"/>
  <c r="Q2131" i="5"/>
  <c r="P2131" i="5"/>
  <c r="O2131" i="5"/>
  <c r="N2131" i="5"/>
  <c r="R2130" i="5"/>
  <c r="Q2129" i="5"/>
  <c r="P2129" i="5"/>
  <c r="O2129" i="5"/>
  <c r="N2129" i="5"/>
  <c r="R2128" i="5"/>
  <c r="R2127" i="5"/>
  <c r="R2126" i="5"/>
  <c r="Q2125" i="5"/>
  <c r="P2125" i="5"/>
  <c r="O2125" i="5"/>
  <c r="N2125" i="5"/>
  <c r="R2124" i="5"/>
  <c r="R2123" i="5"/>
  <c r="Q2122" i="5"/>
  <c r="P2122" i="5"/>
  <c r="O2122" i="5"/>
  <c r="N2122" i="5"/>
  <c r="R2121" i="5"/>
  <c r="Q2120" i="5"/>
  <c r="P2120" i="5"/>
  <c r="O2120" i="5"/>
  <c r="N2120" i="5"/>
  <c r="R2119" i="5"/>
  <c r="R2118" i="5"/>
  <c r="R2117" i="5"/>
  <c r="R2116" i="5"/>
  <c r="Q2115" i="5"/>
  <c r="P2115" i="5"/>
  <c r="O2115" i="5"/>
  <c r="N2115" i="5"/>
  <c r="R2114" i="5"/>
  <c r="R2113" i="5"/>
  <c r="Q2112" i="5"/>
  <c r="P2112" i="5"/>
  <c r="O2112" i="5"/>
  <c r="N2112" i="5"/>
  <c r="R2111" i="5"/>
  <c r="R2110" i="5"/>
  <c r="R2109" i="5"/>
  <c r="R2108" i="5"/>
  <c r="Q2107" i="5"/>
  <c r="P2107" i="5"/>
  <c r="O2107" i="5"/>
  <c r="N2107" i="5"/>
  <c r="R2106" i="5"/>
  <c r="Q2105" i="5"/>
  <c r="P2105" i="5"/>
  <c r="O2105" i="5"/>
  <c r="N2105" i="5"/>
  <c r="R2104" i="5"/>
  <c r="Q2103" i="5"/>
  <c r="P2103" i="5"/>
  <c r="O2103" i="5"/>
  <c r="N2103" i="5"/>
  <c r="R2102" i="5"/>
  <c r="Q2101" i="5"/>
  <c r="P2101" i="5"/>
  <c r="O2101" i="5"/>
  <c r="N2101" i="5"/>
  <c r="R2100" i="5"/>
  <c r="Q2099" i="5"/>
  <c r="P2099" i="5"/>
  <c r="O2099" i="5"/>
  <c r="N2099" i="5"/>
  <c r="R2098" i="5"/>
  <c r="R2096" i="5"/>
  <c r="R2095" i="5"/>
  <c r="Q2094" i="5"/>
  <c r="P2094" i="5"/>
  <c r="O2094" i="5"/>
  <c r="N2094" i="5"/>
  <c r="R2093" i="5"/>
  <c r="R2092" i="5"/>
  <c r="Q2091" i="5"/>
  <c r="P2091" i="5"/>
  <c r="O2091" i="5"/>
  <c r="N2091" i="5"/>
  <c r="R2090" i="5"/>
  <c r="R2089" i="5"/>
  <c r="Q2088" i="5"/>
  <c r="P2088" i="5"/>
  <c r="O2088" i="5"/>
  <c r="N2088" i="5"/>
  <c r="R2087" i="5"/>
  <c r="Q2085" i="5"/>
  <c r="P2085" i="5"/>
  <c r="O2085" i="5"/>
  <c r="N2085" i="5"/>
  <c r="R2083" i="5"/>
  <c r="R2082" i="5"/>
  <c r="R2081" i="5"/>
  <c r="R2080" i="5"/>
  <c r="Q2079" i="5"/>
  <c r="P2079" i="5"/>
  <c r="O2079" i="5"/>
  <c r="N2079" i="5"/>
  <c r="R2078" i="5"/>
  <c r="R2077" i="5"/>
  <c r="R2076" i="5"/>
  <c r="Q2075" i="5"/>
  <c r="P2075" i="5"/>
  <c r="O2075" i="5"/>
  <c r="N2075" i="5"/>
  <c r="R2074" i="5"/>
  <c r="R2073" i="5"/>
  <c r="Q2072" i="5"/>
  <c r="P2072" i="5"/>
  <c r="O2072" i="5"/>
  <c r="N2072" i="5"/>
  <c r="R2071" i="5"/>
  <c r="Q2070" i="5"/>
  <c r="P2070" i="5"/>
  <c r="O2070" i="5"/>
  <c r="N2070" i="5"/>
  <c r="R2069" i="5"/>
  <c r="Q2068" i="5"/>
  <c r="P2068" i="5"/>
  <c r="O2068" i="5"/>
  <c r="N2068" i="5"/>
  <c r="R2065" i="5"/>
  <c r="P2064" i="5"/>
  <c r="O2064" i="5"/>
  <c r="N2064" i="5"/>
  <c r="R2063" i="5"/>
  <c r="Q2062" i="5"/>
  <c r="P2062" i="5"/>
  <c r="O2062" i="5"/>
  <c r="N2062" i="5"/>
  <c r="R2061" i="5"/>
  <c r="R2060" i="5"/>
  <c r="Q2059" i="5"/>
  <c r="P2059" i="5"/>
  <c r="O2059" i="5"/>
  <c r="N2059" i="5"/>
  <c r="R2058" i="5"/>
  <c r="R2057" i="5"/>
  <c r="R2056" i="5"/>
  <c r="Q2055" i="5"/>
  <c r="P2055" i="5"/>
  <c r="O2055" i="5"/>
  <c r="N2055" i="5"/>
  <c r="R2051" i="5"/>
  <c r="Q2050" i="5"/>
  <c r="P2050" i="5"/>
  <c r="O2050" i="5"/>
  <c r="N2050" i="5"/>
  <c r="R2049" i="5"/>
  <c r="Q2048" i="5"/>
  <c r="P2048" i="5"/>
  <c r="O2048" i="5"/>
  <c r="N2048" i="5"/>
  <c r="R2047" i="5"/>
  <c r="R2046" i="5"/>
  <c r="R2045" i="5"/>
  <c r="Q2044" i="5"/>
  <c r="P2044" i="5"/>
  <c r="O2044" i="5"/>
  <c r="N2044" i="5"/>
  <c r="R2042" i="5"/>
  <c r="Q2041" i="5"/>
  <c r="P2041" i="5"/>
  <c r="O2041" i="5"/>
  <c r="N2041" i="5"/>
  <c r="R2040" i="5"/>
  <c r="Q2039" i="5"/>
  <c r="P2039" i="5"/>
  <c r="O2039" i="5"/>
  <c r="N2039" i="5"/>
  <c r="R2038" i="5"/>
  <c r="Q2037" i="5"/>
  <c r="P2037" i="5"/>
  <c r="O2037" i="5"/>
  <c r="N2037" i="5"/>
  <c r="R2036" i="5"/>
  <c r="Q2035" i="5"/>
  <c r="P2035" i="5"/>
  <c r="O2035" i="5"/>
  <c r="N2035" i="5"/>
  <c r="R2034" i="5"/>
  <c r="R2033" i="5"/>
  <c r="Q2032" i="5"/>
  <c r="P2032" i="5"/>
  <c r="O2032" i="5"/>
  <c r="N2032" i="5"/>
  <c r="R2028" i="5"/>
  <c r="Q2027" i="5"/>
  <c r="P2027" i="5"/>
  <c r="P2026" i="5" s="1"/>
  <c r="O2027" i="5"/>
  <c r="O2026" i="5" s="1"/>
  <c r="N2027" i="5"/>
  <c r="N2026" i="5" s="1"/>
  <c r="R2025" i="5"/>
  <c r="R2024" i="5"/>
  <c r="Q2023" i="5"/>
  <c r="Q2022" i="5" s="1"/>
  <c r="P2023" i="5"/>
  <c r="P2022" i="5" s="1"/>
  <c r="O2023" i="5"/>
  <c r="O2022" i="5" s="1"/>
  <c r="N2023" i="5"/>
  <c r="R2021" i="5"/>
  <c r="R2020" i="5"/>
  <c r="Q2019" i="5"/>
  <c r="Q2018" i="5" s="1"/>
  <c r="P2019" i="5"/>
  <c r="O2019" i="5"/>
  <c r="O2018" i="5" s="1"/>
  <c r="N2019" i="5"/>
  <c r="N2018" i="5" s="1"/>
  <c r="R2017" i="5"/>
  <c r="Q2016" i="5"/>
  <c r="P2016" i="5"/>
  <c r="P2015" i="5" s="1"/>
  <c r="O2016" i="5"/>
  <c r="O2015" i="5" s="1"/>
  <c r="N2016" i="5"/>
  <c r="N2015" i="5" s="1"/>
  <c r="R2014" i="5"/>
  <c r="Q2013" i="5"/>
  <c r="P2013" i="5"/>
  <c r="O2013" i="5"/>
  <c r="N2013" i="5"/>
  <c r="R2012" i="5"/>
  <c r="Q2011" i="5"/>
  <c r="P2011" i="5"/>
  <c r="O2011" i="5"/>
  <c r="N2011" i="5"/>
  <c r="R2010" i="5"/>
  <c r="Q2009" i="5"/>
  <c r="P2009" i="5"/>
  <c r="O2009" i="5"/>
  <c r="N2009" i="5"/>
  <c r="R2008" i="5"/>
  <c r="Q2007" i="5"/>
  <c r="P2007" i="5"/>
  <c r="O2007" i="5"/>
  <c r="N2007" i="5"/>
  <c r="R2006" i="5"/>
  <c r="R2005" i="5"/>
  <c r="Q2004" i="5"/>
  <c r="P2004" i="5"/>
  <c r="O2004" i="5"/>
  <c r="N2004" i="5"/>
  <c r="R2003" i="5"/>
  <c r="R2002" i="5"/>
  <c r="Q2001" i="5"/>
  <c r="P2001" i="5"/>
  <c r="O2001" i="5"/>
  <c r="N2001" i="5"/>
  <c r="R1999" i="5"/>
  <c r="Q1996" i="5"/>
  <c r="P1996" i="5"/>
  <c r="O1996" i="5"/>
  <c r="R1995" i="5"/>
  <c r="Q1994" i="5"/>
  <c r="P1994" i="5"/>
  <c r="O1994" i="5"/>
  <c r="N1994" i="5"/>
  <c r="R1993" i="5"/>
  <c r="Q1992" i="5"/>
  <c r="P1992" i="5"/>
  <c r="O1992" i="5"/>
  <c r="N1992" i="5"/>
  <c r="R1991" i="5"/>
  <c r="Q1990" i="5"/>
  <c r="P1990" i="5"/>
  <c r="O1990" i="5"/>
  <c r="N1990" i="5"/>
  <c r="R1989" i="5"/>
  <c r="R1988" i="5"/>
  <c r="Q1987" i="5"/>
  <c r="P1987" i="5"/>
  <c r="O1987" i="5"/>
  <c r="N1987" i="5"/>
  <c r="R1985" i="5"/>
  <c r="Q1984" i="5"/>
  <c r="P1984" i="5"/>
  <c r="O1984" i="5"/>
  <c r="N1984" i="5"/>
  <c r="R1983" i="5"/>
  <c r="R1982" i="5"/>
  <c r="Q1981" i="5"/>
  <c r="P1981" i="5"/>
  <c r="O1981" i="5"/>
  <c r="N1981" i="5"/>
  <c r="R1977" i="5"/>
  <c r="P1975" i="5"/>
  <c r="O1975" i="5"/>
  <c r="N1975" i="5"/>
  <c r="R1974" i="5"/>
  <c r="Q1973" i="5"/>
  <c r="Q1972" i="5" s="1"/>
  <c r="P1973" i="5"/>
  <c r="P1972" i="5" s="1"/>
  <c r="O1973" i="5"/>
  <c r="O1972" i="5" s="1"/>
  <c r="N1973" i="5"/>
  <c r="N1972" i="5" s="1"/>
  <c r="R1971" i="5"/>
  <c r="R1970" i="5"/>
  <c r="Q1969" i="5"/>
  <c r="P1969" i="5"/>
  <c r="P1968" i="5" s="1"/>
  <c r="O1969" i="5"/>
  <c r="O1968" i="5" s="1"/>
  <c r="N1969" i="5"/>
  <c r="N1968" i="5" s="1"/>
  <c r="R1967" i="5"/>
  <c r="R1966" i="5"/>
  <c r="Q1965" i="5"/>
  <c r="Q1964" i="5" s="1"/>
  <c r="P1965" i="5"/>
  <c r="P1964" i="5" s="1"/>
  <c r="O1965" i="5"/>
  <c r="O1964" i="5" s="1"/>
  <c r="N1965" i="5"/>
  <c r="N1964" i="5" s="1"/>
  <c r="R1957" i="5"/>
  <c r="Q1956" i="5"/>
  <c r="P1956" i="5"/>
  <c r="O1956" i="5"/>
  <c r="N1956" i="5"/>
  <c r="R1955" i="5"/>
  <c r="R1953" i="5"/>
  <c r="Q1952" i="5"/>
  <c r="P1952" i="5"/>
  <c r="O1952" i="5"/>
  <c r="N1952" i="5"/>
  <c r="R1949" i="5"/>
  <c r="Q1948" i="5"/>
  <c r="P1948" i="5"/>
  <c r="O1948" i="5"/>
  <c r="N1948" i="5"/>
  <c r="R1947" i="5"/>
  <c r="R1946" i="5"/>
  <c r="Q1945" i="5"/>
  <c r="P1945" i="5"/>
  <c r="O1945" i="5"/>
  <c r="N1945" i="5"/>
  <c r="R1928" i="5"/>
  <c r="Q1927" i="5"/>
  <c r="P1927" i="5"/>
  <c r="O1927" i="5"/>
  <c r="N1927" i="5"/>
  <c r="R1926" i="5"/>
  <c r="Q1925" i="5"/>
  <c r="P1925" i="5"/>
  <c r="O1925" i="5"/>
  <c r="N1925" i="5"/>
  <c r="Q1923" i="5"/>
  <c r="P1923" i="5"/>
  <c r="O1923" i="5"/>
  <c r="N1923" i="5"/>
  <c r="R1922" i="5"/>
  <c r="Q1921" i="5"/>
  <c r="P1921" i="5"/>
  <c r="O1921" i="5"/>
  <c r="N1921" i="5"/>
  <c r="R1920" i="5"/>
  <c r="R1919" i="5"/>
  <c r="Q1918" i="5"/>
  <c r="P1918" i="5"/>
  <c r="O1918" i="5"/>
  <c r="N1918" i="5"/>
  <c r="R1916" i="5"/>
  <c r="Q1915" i="5"/>
  <c r="P1915" i="5"/>
  <c r="O1915" i="5"/>
  <c r="N1915" i="5"/>
  <c r="R1914" i="5"/>
  <c r="Q1913" i="5"/>
  <c r="P1913" i="5"/>
  <c r="O1913" i="5"/>
  <c r="N1913" i="5"/>
  <c r="Q1911" i="5"/>
  <c r="P1911" i="5"/>
  <c r="O1911" i="5"/>
  <c r="N1911" i="5"/>
  <c r="R1910" i="5"/>
  <c r="Q1909" i="5"/>
  <c r="P1909" i="5"/>
  <c r="O1909" i="5"/>
  <c r="N1909" i="5"/>
  <c r="R1908" i="5"/>
  <c r="R1907" i="5"/>
  <c r="Q1906" i="5"/>
  <c r="P1906" i="5"/>
  <c r="O1906" i="5"/>
  <c r="N1906" i="5"/>
  <c r="R1904" i="5"/>
  <c r="Q1903" i="5"/>
  <c r="P1903" i="5"/>
  <c r="O1903" i="5"/>
  <c r="N1903" i="5"/>
  <c r="R1899" i="5"/>
  <c r="Q1898" i="5"/>
  <c r="P1898" i="5"/>
  <c r="O1898" i="5"/>
  <c r="N1898" i="5"/>
  <c r="R1897" i="5"/>
  <c r="Q1896" i="5"/>
  <c r="P1896" i="5"/>
  <c r="O1896" i="5"/>
  <c r="N1896" i="5"/>
  <c r="R1895" i="5"/>
  <c r="R1894" i="5"/>
  <c r="Q1893" i="5"/>
  <c r="P1893" i="5"/>
  <c r="O1893" i="5"/>
  <c r="N1893" i="5"/>
  <c r="R1891" i="5"/>
  <c r="Q1890" i="5"/>
  <c r="P1890" i="5"/>
  <c r="O1890" i="5"/>
  <c r="N1890" i="5"/>
  <c r="R1889" i="5"/>
  <c r="Q1888" i="5"/>
  <c r="P1888" i="5"/>
  <c r="O1888" i="5"/>
  <c r="N1888" i="5"/>
  <c r="R1887" i="5"/>
  <c r="Q1886" i="5"/>
  <c r="P1886" i="5"/>
  <c r="O1886" i="5"/>
  <c r="N1886" i="5"/>
  <c r="R1885" i="5"/>
  <c r="Q1884" i="5"/>
  <c r="P1884" i="5"/>
  <c r="O1884" i="5"/>
  <c r="N1884" i="5"/>
  <c r="R1883" i="5"/>
  <c r="R1882" i="5"/>
  <c r="Q1881" i="5"/>
  <c r="P1881" i="5"/>
  <c r="O1881" i="5"/>
  <c r="N1881" i="5"/>
  <c r="R1879" i="5"/>
  <c r="Q1878" i="5"/>
  <c r="P1878" i="5"/>
  <c r="O1878" i="5"/>
  <c r="N1878" i="5"/>
  <c r="R1877" i="5"/>
  <c r="Q1876" i="5"/>
  <c r="P1876" i="5"/>
  <c r="O1876" i="5"/>
  <c r="N1876" i="5"/>
  <c r="R1875" i="5"/>
  <c r="Q1873" i="5"/>
  <c r="P1873" i="5"/>
  <c r="N1873" i="5"/>
  <c r="R1872" i="5"/>
  <c r="Q1871" i="5"/>
  <c r="P1871" i="5"/>
  <c r="N1871" i="5"/>
  <c r="R1870" i="5"/>
  <c r="R1869" i="5"/>
  <c r="Q1868" i="5"/>
  <c r="P1868" i="5"/>
  <c r="N1868" i="5"/>
  <c r="R1866" i="5"/>
  <c r="Q1865" i="5"/>
  <c r="P1865" i="5"/>
  <c r="O1865" i="5"/>
  <c r="N1865" i="5"/>
  <c r="R1864" i="5"/>
  <c r="Q1863" i="5"/>
  <c r="P1863" i="5"/>
  <c r="O1863" i="5"/>
  <c r="N1863" i="5"/>
  <c r="R1862" i="5"/>
  <c r="Q1860" i="5"/>
  <c r="P1860" i="5"/>
  <c r="O1860" i="5"/>
  <c r="N1860" i="5"/>
  <c r="R1859" i="5"/>
  <c r="Q1858" i="5"/>
  <c r="P1858" i="5"/>
  <c r="O1858" i="5"/>
  <c r="N1858" i="5"/>
  <c r="R1857" i="5"/>
  <c r="Q1856" i="5"/>
  <c r="P1856" i="5"/>
  <c r="O1856" i="5"/>
  <c r="N1856" i="5"/>
  <c r="R1855" i="5"/>
  <c r="R1854" i="5"/>
  <c r="Q1853" i="5"/>
  <c r="P1853" i="5"/>
  <c r="O1853" i="5"/>
  <c r="N1853" i="5"/>
  <c r="R1851" i="5"/>
  <c r="Q1850" i="5"/>
  <c r="P1850" i="5"/>
  <c r="O1850" i="5"/>
  <c r="N1850" i="5"/>
  <c r="R1849" i="5"/>
  <c r="Q1848" i="5"/>
  <c r="P1848" i="5"/>
  <c r="O1848" i="5"/>
  <c r="N1848" i="5"/>
  <c r="R1847" i="5"/>
  <c r="Q1846" i="5"/>
  <c r="P1846" i="5"/>
  <c r="O1846" i="5"/>
  <c r="N1846" i="5"/>
  <c r="R1845" i="5"/>
  <c r="Q1844" i="5"/>
  <c r="P1844" i="5"/>
  <c r="O1844" i="5"/>
  <c r="N1844" i="5"/>
  <c r="R1843" i="5"/>
  <c r="Q1842" i="5"/>
  <c r="P1842" i="5"/>
  <c r="O1842" i="5"/>
  <c r="N1842" i="5"/>
  <c r="R1841" i="5"/>
  <c r="R1840" i="5"/>
  <c r="Q1839" i="5"/>
  <c r="P1839" i="5"/>
  <c r="O1839" i="5"/>
  <c r="N1839" i="5"/>
  <c r="R1837" i="5"/>
  <c r="Q1836" i="5"/>
  <c r="P1836" i="5"/>
  <c r="O1836" i="5"/>
  <c r="N1836" i="5"/>
  <c r="R1835" i="5"/>
  <c r="Q1834" i="5"/>
  <c r="P1834" i="5"/>
  <c r="O1834" i="5"/>
  <c r="N1834" i="5"/>
  <c r="R1833" i="5"/>
  <c r="Q1832" i="5"/>
  <c r="P1832" i="5"/>
  <c r="O1832" i="5"/>
  <c r="N1832" i="5"/>
  <c r="R1831" i="5"/>
  <c r="Q1830" i="5"/>
  <c r="P1830" i="5"/>
  <c r="O1830" i="5"/>
  <c r="N1830" i="5"/>
  <c r="R1829" i="5"/>
  <c r="R1828" i="5"/>
  <c r="Q1827" i="5"/>
  <c r="P1827" i="5"/>
  <c r="O1827" i="5"/>
  <c r="N1827" i="5"/>
  <c r="R1825" i="5"/>
  <c r="Q1824" i="5"/>
  <c r="P1824" i="5"/>
  <c r="O1824" i="5"/>
  <c r="N1824" i="5"/>
  <c r="R1823" i="5"/>
  <c r="Q1822" i="5"/>
  <c r="P1822" i="5"/>
  <c r="O1822" i="5"/>
  <c r="N1822" i="5"/>
  <c r="R1821" i="5"/>
  <c r="Q1820" i="5"/>
  <c r="P1820" i="5"/>
  <c r="O1820" i="5"/>
  <c r="N1820" i="5"/>
  <c r="R1819" i="5"/>
  <c r="Q1818" i="5"/>
  <c r="P1818" i="5"/>
  <c r="O1818" i="5"/>
  <c r="N1818" i="5"/>
  <c r="R1817" i="5"/>
  <c r="R1816" i="5"/>
  <c r="Q1815" i="5"/>
  <c r="P1815" i="5"/>
  <c r="O1815" i="5"/>
  <c r="N1815" i="5"/>
  <c r="R1813" i="5"/>
  <c r="Q1812" i="5"/>
  <c r="P1812" i="5"/>
  <c r="O1812" i="5"/>
  <c r="N1812" i="5"/>
  <c r="R1811" i="5"/>
  <c r="Q1810" i="5"/>
  <c r="P1810" i="5"/>
  <c r="O1810" i="5"/>
  <c r="N1810" i="5"/>
  <c r="R1809" i="5"/>
  <c r="R1808" i="5"/>
  <c r="Q1807" i="5"/>
  <c r="P1807" i="5"/>
  <c r="O1807" i="5"/>
  <c r="N1807" i="5"/>
  <c r="R1806" i="5"/>
  <c r="Q1805" i="5"/>
  <c r="P1805" i="5"/>
  <c r="O1805" i="5"/>
  <c r="N1805" i="5"/>
  <c r="R1804" i="5"/>
  <c r="R1803" i="5"/>
  <c r="Q1802" i="5"/>
  <c r="P1802" i="5"/>
  <c r="O1802" i="5"/>
  <c r="N1802" i="5"/>
  <c r="R1800" i="5"/>
  <c r="R1799" i="5"/>
  <c r="Q1798" i="5"/>
  <c r="P1798" i="5"/>
  <c r="O1798" i="5"/>
  <c r="N1798" i="5"/>
  <c r="R1797" i="5"/>
  <c r="Q1796" i="5"/>
  <c r="P1796" i="5"/>
  <c r="O1796" i="5"/>
  <c r="N1796" i="5"/>
  <c r="R1795" i="5"/>
  <c r="R1794" i="5"/>
  <c r="Q1793" i="5"/>
  <c r="P1793" i="5"/>
  <c r="O1793" i="5"/>
  <c r="N1793" i="5"/>
  <c r="R1791" i="5"/>
  <c r="Q1790" i="5"/>
  <c r="P1790" i="5"/>
  <c r="O1790" i="5"/>
  <c r="N1790" i="5"/>
  <c r="R1789" i="5"/>
  <c r="Q1788" i="5"/>
  <c r="P1788" i="5"/>
  <c r="O1788" i="5"/>
  <c r="N1788" i="5"/>
  <c r="R353" i="5"/>
  <c r="Q352" i="5"/>
  <c r="P352" i="5"/>
  <c r="O352" i="5"/>
  <c r="N352" i="5"/>
  <c r="R351" i="5"/>
  <c r="R350" i="5"/>
  <c r="Q349" i="5"/>
  <c r="P349" i="5"/>
  <c r="O349" i="5"/>
  <c r="N349" i="5"/>
  <c r="R347" i="5"/>
  <c r="R346" i="5"/>
  <c r="Q345" i="5"/>
  <c r="Q344" i="5" s="1"/>
  <c r="P345" i="5"/>
  <c r="P344" i="5" s="1"/>
  <c r="O345" i="5"/>
  <c r="O344" i="5" s="1"/>
  <c r="N345" i="5"/>
  <c r="N344" i="5" s="1"/>
  <c r="R343" i="5"/>
  <c r="Q342" i="5"/>
  <c r="P342" i="5"/>
  <c r="O342" i="5"/>
  <c r="N342" i="5"/>
  <c r="R341" i="5"/>
  <c r="R340" i="5"/>
  <c r="Q339" i="5"/>
  <c r="P339" i="5"/>
  <c r="O339" i="5"/>
  <c r="N339" i="5"/>
  <c r="R337" i="5"/>
  <c r="Q336" i="5"/>
  <c r="Q335" i="5" s="1"/>
  <c r="P336" i="5"/>
  <c r="P335" i="5" s="1"/>
  <c r="O336" i="5"/>
  <c r="O335" i="5" s="1"/>
  <c r="N336" i="5"/>
  <c r="N335" i="5" s="1"/>
  <c r="R334" i="5"/>
  <c r="Q333" i="5"/>
  <c r="P333" i="5"/>
  <c r="O333" i="5"/>
  <c r="N333" i="5"/>
  <c r="R332" i="5"/>
  <c r="Q331" i="5"/>
  <c r="P331" i="5"/>
  <c r="O331" i="5"/>
  <c r="N331" i="5"/>
  <c r="R329" i="5"/>
  <c r="Q328" i="5"/>
  <c r="P328" i="5"/>
  <c r="O328" i="5"/>
  <c r="N328" i="5"/>
  <c r="R327" i="5"/>
  <c r="Q326" i="5"/>
  <c r="P326" i="5"/>
  <c r="O326" i="5"/>
  <c r="N326" i="5"/>
  <c r="R325" i="5"/>
  <c r="R324" i="5"/>
  <c r="Q323" i="5"/>
  <c r="P323" i="5"/>
  <c r="O323" i="5"/>
  <c r="N323" i="5"/>
  <c r="R322" i="5"/>
  <c r="Q321" i="5"/>
  <c r="P321" i="5"/>
  <c r="O321" i="5"/>
  <c r="N321" i="5"/>
  <c r="R320" i="5"/>
  <c r="Q319" i="5"/>
  <c r="P319" i="5"/>
  <c r="O319" i="5"/>
  <c r="N319" i="5"/>
  <c r="R317" i="5"/>
  <c r="R315" i="5"/>
  <c r="R314" i="5"/>
  <c r="R313" i="5"/>
  <c r="R311" i="5"/>
  <c r="R310" i="5"/>
  <c r="Q309" i="5"/>
  <c r="P309" i="5"/>
  <c r="O309" i="5"/>
  <c r="N309" i="5"/>
  <c r="R308" i="5"/>
  <c r="R306" i="5"/>
  <c r="R304" i="5"/>
  <c r="Q303" i="5"/>
  <c r="P303" i="5"/>
  <c r="O303" i="5"/>
  <c r="N303" i="5"/>
  <c r="R302" i="5"/>
  <c r="Q301" i="5"/>
  <c r="P301" i="5"/>
  <c r="O301" i="5"/>
  <c r="N301" i="5"/>
  <c r="R299" i="5"/>
  <c r="Q298" i="5"/>
  <c r="P298" i="5"/>
  <c r="O298" i="5"/>
  <c r="N298" i="5"/>
  <c r="R297" i="5"/>
  <c r="Q296" i="5"/>
  <c r="P296" i="5"/>
  <c r="O296" i="5"/>
  <c r="N296" i="5"/>
  <c r="R295" i="5"/>
  <c r="R294" i="5"/>
  <c r="Q293" i="5"/>
  <c r="P293" i="5"/>
  <c r="O293" i="5"/>
  <c r="N293" i="5"/>
  <c r="R291" i="5"/>
  <c r="Q290" i="5"/>
  <c r="P290" i="5"/>
  <c r="O290" i="5"/>
  <c r="N290" i="5"/>
  <c r="R289" i="5"/>
  <c r="Q288" i="5"/>
  <c r="P288" i="5"/>
  <c r="O288" i="5"/>
  <c r="N288" i="5"/>
  <c r="R287" i="5"/>
  <c r="R286" i="5"/>
  <c r="Q285" i="5"/>
  <c r="P285" i="5"/>
  <c r="O285" i="5"/>
  <c r="N285" i="5"/>
  <c r="R284" i="5"/>
  <c r="Q283" i="5"/>
  <c r="P283" i="5"/>
  <c r="O283" i="5"/>
  <c r="N283" i="5"/>
  <c r="R282" i="5"/>
  <c r="Q281" i="5"/>
  <c r="P281" i="5"/>
  <c r="O281" i="5"/>
  <c r="N281" i="5"/>
  <c r="R280" i="5"/>
  <c r="Q279" i="5"/>
  <c r="P279" i="5"/>
  <c r="O279" i="5"/>
  <c r="N279" i="5"/>
  <c r="R278" i="5"/>
  <c r="Q277" i="5"/>
  <c r="P277" i="5"/>
  <c r="O277" i="5"/>
  <c r="N277" i="5"/>
  <c r="R276" i="5"/>
  <c r="Q275" i="5"/>
  <c r="P275" i="5"/>
  <c r="O275" i="5"/>
  <c r="N275" i="5"/>
  <c r="R273" i="5"/>
  <c r="R272" i="5"/>
  <c r="Q271" i="5"/>
  <c r="P271" i="5"/>
  <c r="O271" i="5"/>
  <c r="N271" i="5"/>
  <c r="R270" i="5"/>
  <c r="R269" i="5"/>
  <c r="Q268" i="5"/>
  <c r="P268" i="5"/>
  <c r="O268" i="5"/>
  <c r="N268" i="5"/>
  <c r="R266" i="5"/>
  <c r="R265" i="5"/>
  <c r="Q264" i="5"/>
  <c r="P264" i="5"/>
  <c r="O264" i="5"/>
  <c r="N264" i="5"/>
  <c r="R263" i="5"/>
  <c r="Q262" i="5"/>
  <c r="P262" i="5"/>
  <c r="O262" i="5"/>
  <c r="N262" i="5"/>
  <c r="R261" i="5"/>
  <c r="R260" i="5"/>
  <c r="R259" i="5"/>
  <c r="R257" i="5"/>
  <c r="R255" i="5"/>
  <c r="R254" i="5"/>
  <c r="R252" i="5"/>
  <c r="R251" i="5"/>
  <c r="R249" i="5"/>
  <c r="Q248" i="5"/>
  <c r="P248" i="5"/>
  <c r="O248" i="5"/>
  <c r="N248" i="5"/>
  <c r="R247" i="5"/>
  <c r="Q246" i="5"/>
  <c r="P246" i="5"/>
  <c r="O246" i="5"/>
  <c r="N246" i="5"/>
  <c r="R245" i="5"/>
  <c r="R243" i="5"/>
  <c r="R240" i="5"/>
  <c r="Q239" i="5"/>
  <c r="P239" i="5"/>
  <c r="O239" i="5"/>
  <c r="N239" i="5"/>
  <c r="R238" i="5"/>
  <c r="Q237" i="5"/>
  <c r="P237" i="5"/>
  <c r="O237" i="5"/>
  <c r="N237" i="5"/>
  <c r="R235" i="5"/>
  <c r="Q234" i="5"/>
  <c r="P234" i="5"/>
  <c r="O234" i="5"/>
  <c r="N234" i="5"/>
  <c r="R233" i="5"/>
  <c r="Q232" i="5"/>
  <c r="P232" i="5"/>
  <c r="O232" i="5"/>
  <c r="N232" i="5"/>
  <c r="R230" i="5"/>
  <c r="Q229" i="5"/>
  <c r="Q228" i="5" s="1"/>
  <c r="P229" i="5"/>
  <c r="P228" i="5" s="1"/>
  <c r="O229" i="5"/>
  <c r="O228" i="5" s="1"/>
  <c r="N229" i="5"/>
  <c r="N228" i="5" s="1"/>
  <c r="R227" i="5"/>
  <c r="Q226" i="5"/>
  <c r="O226" i="5"/>
  <c r="N226" i="5"/>
  <c r="R225" i="5"/>
  <c r="R222" i="5"/>
  <c r="R221" i="5"/>
  <c r="R220" i="5"/>
  <c r="Q219" i="5"/>
  <c r="P219" i="5"/>
  <c r="O219" i="5"/>
  <c r="N219" i="5"/>
  <c r="R218" i="5"/>
  <c r="Q217" i="5"/>
  <c r="P217" i="5"/>
  <c r="O217" i="5"/>
  <c r="N217" i="5"/>
  <c r="R216" i="5"/>
  <c r="Q215" i="5"/>
  <c r="P215" i="5"/>
  <c r="O215" i="5"/>
  <c r="N215" i="5"/>
  <c r="R214" i="5"/>
  <c r="R213" i="5"/>
  <c r="R211" i="5"/>
  <c r="Q210" i="5"/>
  <c r="P210" i="5"/>
  <c r="O210" i="5"/>
  <c r="N210" i="5"/>
  <c r="R208" i="5"/>
  <c r="Q207" i="5"/>
  <c r="P207" i="5"/>
  <c r="O207" i="5"/>
  <c r="N207" i="5"/>
  <c r="R206" i="5"/>
  <c r="Q205" i="5"/>
  <c r="P205" i="5"/>
  <c r="O205" i="5"/>
  <c r="N205" i="5"/>
  <c r="R204" i="5"/>
  <c r="R203" i="5"/>
  <c r="R201" i="5"/>
  <c r="Q200" i="5"/>
  <c r="P200" i="5"/>
  <c r="O200" i="5"/>
  <c r="N200" i="5"/>
  <c r="R199" i="5"/>
  <c r="R198" i="5"/>
  <c r="R195" i="5"/>
  <c r="Q194" i="5"/>
  <c r="P194" i="5"/>
  <c r="O194" i="5"/>
  <c r="N194" i="5"/>
  <c r="R193" i="5"/>
  <c r="Q192" i="5"/>
  <c r="P192" i="5"/>
  <c r="O192" i="5"/>
  <c r="N192" i="5"/>
  <c r="R191" i="5"/>
  <c r="R190" i="5"/>
  <c r="R187" i="5"/>
  <c r="R185" i="5"/>
  <c r="R184" i="5"/>
  <c r="R181" i="5"/>
  <c r="Q180" i="5"/>
  <c r="P180" i="5"/>
  <c r="O180" i="5"/>
  <c r="N180" i="5"/>
  <c r="R179" i="5"/>
  <c r="Q178" i="5"/>
  <c r="P178" i="5"/>
  <c r="O178" i="5"/>
  <c r="N178" i="5"/>
  <c r="R177" i="5"/>
  <c r="R176" i="5"/>
  <c r="R175" i="5"/>
  <c r="Q174" i="5"/>
  <c r="P174" i="5"/>
  <c r="O174" i="5"/>
  <c r="N174" i="5"/>
  <c r="R173" i="5"/>
  <c r="Q172" i="5"/>
  <c r="P172" i="5"/>
  <c r="O172" i="5"/>
  <c r="N172" i="5"/>
  <c r="R171" i="5"/>
  <c r="Q170" i="5"/>
  <c r="P170" i="5"/>
  <c r="O170" i="5"/>
  <c r="N170" i="5"/>
  <c r="R169" i="5"/>
  <c r="R168" i="5"/>
  <c r="R165" i="5"/>
  <c r="Q164" i="5"/>
  <c r="P164" i="5"/>
  <c r="O164" i="5"/>
  <c r="N164" i="5"/>
  <c r="R163" i="5"/>
  <c r="R162" i="5"/>
  <c r="Q161" i="5"/>
  <c r="P161" i="5"/>
  <c r="O161" i="5"/>
  <c r="N161" i="5"/>
  <c r="R159" i="5"/>
  <c r="R157" i="5"/>
  <c r="R156" i="5"/>
  <c r="R153" i="5"/>
  <c r="Q152" i="5"/>
  <c r="P152" i="5"/>
  <c r="O152" i="5"/>
  <c r="N152" i="5"/>
  <c r="R151" i="5"/>
  <c r="R150" i="5"/>
  <c r="Q149" i="5"/>
  <c r="P149" i="5"/>
  <c r="O149" i="5"/>
  <c r="N149" i="5"/>
  <c r="R148" i="5"/>
  <c r="Q147" i="5"/>
  <c r="P147" i="5"/>
  <c r="O147" i="5"/>
  <c r="N147" i="5"/>
  <c r="R146" i="5"/>
  <c r="R145" i="5"/>
  <c r="R142" i="5"/>
  <c r="Q141" i="5"/>
  <c r="P141" i="5"/>
  <c r="O141" i="5"/>
  <c r="N141" i="5"/>
  <c r="R140" i="5"/>
  <c r="Q139" i="5"/>
  <c r="P139" i="5"/>
  <c r="O139" i="5"/>
  <c r="N139" i="5"/>
  <c r="R138" i="5"/>
  <c r="R137" i="5"/>
  <c r="Q136" i="5"/>
  <c r="P136" i="5"/>
  <c r="O136" i="5"/>
  <c r="N136" i="5"/>
  <c r="R135" i="5"/>
  <c r="Q134" i="5"/>
  <c r="P134" i="5"/>
  <c r="O134" i="5"/>
  <c r="N134" i="5"/>
  <c r="R133" i="5"/>
  <c r="Q132" i="5"/>
  <c r="P132" i="5"/>
  <c r="O132" i="5"/>
  <c r="N132" i="5"/>
  <c r="R131" i="5"/>
  <c r="R130" i="5"/>
  <c r="R125" i="5"/>
  <c r="Q124" i="5"/>
  <c r="P124" i="5"/>
  <c r="O124" i="5"/>
  <c r="N124" i="5"/>
  <c r="R123" i="5"/>
  <c r="R122" i="5"/>
  <c r="Q121" i="5"/>
  <c r="P121" i="5"/>
  <c r="O121" i="5"/>
  <c r="N121" i="5"/>
  <c r="R117" i="5"/>
  <c r="R116" i="5"/>
  <c r="R113" i="5"/>
  <c r="Q112" i="5"/>
  <c r="P112" i="5"/>
  <c r="O112" i="5"/>
  <c r="N112" i="5"/>
  <c r="R111" i="5"/>
  <c r="Q110" i="5"/>
  <c r="P110" i="5"/>
  <c r="O110" i="5"/>
  <c r="N110" i="5"/>
  <c r="R109" i="5"/>
  <c r="Q108" i="5"/>
  <c r="P108" i="5"/>
  <c r="O108" i="5"/>
  <c r="N108" i="5"/>
  <c r="R107" i="5"/>
  <c r="R106" i="5"/>
  <c r="R105" i="5"/>
  <c r="Q104" i="5"/>
  <c r="P104" i="5"/>
  <c r="O104" i="5"/>
  <c r="N104" i="5"/>
  <c r="R103" i="5"/>
  <c r="Q102" i="5"/>
  <c r="P102" i="5"/>
  <c r="O102" i="5"/>
  <c r="N102" i="5"/>
  <c r="R101" i="5"/>
  <c r="R100" i="5"/>
  <c r="R97" i="5"/>
  <c r="Q96" i="5"/>
  <c r="P96" i="5"/>
  <c r="O96" i="5"/>
  <c r="N96" i="5"/>
  <c r="R94" i="5"/>
  <c r="R92" i="5"/>
  <c r="R91" i="5"/>
  <c r="Q90" i="5"/>
  <c r="P90" i="5"/>
  <c r="O90" i="5"/>
  <c r="N90" i="5"/>
  <c r="R89" i="5"/>
  <c r="Q88" i="5"/>
  <c r="P88" i="5"/>
  <c r="O88" i="5"/>
  <c r="N88" i="5"/>
  <c r="R87" i="5"/>
  <c r="Q86" i="5"/>
  <c r="P86" i="5"/>
  <c r="O86" i="5"/>
  <c r="N86" i="5"/>
  <c r="R85" i="5"/>
  <c r="R84" i="5"/>
  <c r="R81" i="5"/>
  <c r="Q80" i="5"/>
  <c r="P80" i="5"/>
  <c r="O80" i="5"/>
  <c r="N80" i="5"/>
  <c r="Q78" i="5"/>
  <c r="P78" i="5"/>
  <c r="O78" i="5"/>
  <c r="N78" i="5"/>
  <c r="R76" i="5"/>
  <c r="R75" i="5"/>
  <c r="R73" i="5"/>
  <c r="Q72" i="5"/>
  <c r="P72" i="5"/>
  <c r="O72" i="5"/>
  <c r="N72" i="5"/>
  <c r="R71" i="5"/>
  <c r="R70" i="5"/>
  <c r="R67" i="5"/>
  <c r="Q66" i="5"/>
  <c r="P66" i="5"/>
  <c r="O66" i="5"/>
  <c r="N66" i="5"/>
  <c r="R65" i="5"/>
  <c r="R64" i="5"/>
  <c r="Q63" i="5"/>
  <c r="P63" i="5"/>
  <c r="O63" i="5"/>
  <c r="N63" i="5"/>
  <c r="R61" i="5"/>
  <c r="R58" i="5"/>
  <c r="R55" i="5"/>
  <c r="Q54" i="5"/>
  <c r="P54" i="5"/>
  <c r="O54" i="5"/>
  <c r="N54" i="5"/>
  <c r="R53" i="5"/>
  <c r="Q52" i="5"/>
  <c r="P52" i="5"/>
  <c r="O52" i="5"/>
  <c r="N52" i="5"/>
  <c r="R51" i="5"/>
  <c r="R50" i="5"/>
  <c r="Q49" i="5"/>
  <c r="P49" i="5"/>
  <c r="O49" i="5"/>
  <c r="N49" i="5"/>
  <c r="R48" i="5"/>
  <c r="Q47" i="5"/>
  <c r="P47" i="5"/>
  <c r="O47" i="5"/>
  <c r="N47" i="5"/>
  <c r="R46" i="5"/>
  <c r="R45" i="5"/>
  <c r="R42" i="5"/>
  <c r="Q41" i="5"/>
  <c r="P41" i="5"/>
  <c r="O41" i="5"/>
  <c r="N41" i="5"/>
  <c r="R40" i="5"/>
  <c r="Q39" i="5"/>
  <c r="P39" i="5"/>
  <c r="O39" i="5"/>
  <c r="N39" i="5"/>
  <c r="R38" i="5"/>
  <c r="Q37" i="5"/>
  <c r="P37" i="5"/>
  <c r="O37" i="5"/>
  <c r="N37" i="5"/>
  <c r="R36" i="5"/>
  <c r="Q35" i="5"/>
  <c r="P35" i="5"/>
  <c r="O35" i="5"/>
  <c r="N35" i="5"/>
  <c r="R33" i="5"/>
  <c r="Q32" i="5"/>
  <c r="P32" i="5"/>
  <c r="O32" i="5"/>
  <c r="N32" i="5"/>
  <c r="R31" i="5"/>
  <c r="Q30" i="5"/>
  <c r="P30" i="5"/>
  <c r="O30" i="5"/>
  <c r="N30" i="5"/>
  <c r="R1781" i="5"/>
  <c r="Q1780" i="5"/>
  <c r="P1780" i="5"/>
  <c r="O1780" i="5"/>
  <c r="N1780" i="5"/>
  <c r="R1779" i="5"/>
  <c r="R1778" i="5"/>
  <c r="Q1777" i="5"/>
  <c r="P1777" i="5"/>
  <c r="O1777" i="5"/>
  <c r="N1777" i="5"/>
  <c r="R1776" i="5"/>
  <c r="Q1775" i="5"/>
  <c r="P1775" i="5"/>
  <c r="O1775" i="5"/>
  <c r="N1775" i="5"/>
  <c r="R1773" i="5"/>
  <c r="Q1772" i="5"/>
  <c r="P1772" i="5"/>
  <c r="O1772" i="5"/>
  <c r="N1772" i="5"/>
  <c r="R1771" i="5"/>
  <c r="Q1770" i="5"/>
  <c r="P1770" i="5"/>
  <c r="O1770" i="5"/>
  <c r="N1770" i="5"/>
  <c r="R1769" i="5"/>
  <c r="R1765" i="5"/>
  <c r="R1763" i="5"/>
  <c r="Q1762" i="5"/>
  <c r="P1762" i="5"/>
  <c r="O1762" i="5"/>
  <c r="N1762" i="5"/>
  <c r="R1761" i="5"/>
  <c r="R1760" i="5"/>
  <c r="R1758" i="5"/>
  <c r="R1757" i="5"/>
  <c r="R1755" i="5"/>
  <c r="Q1754" i="5"/>
  <c r="P1754" i="5"/>
  <c r="O1754" i="5"/>
  <c r="N1754" i="5"/>
  <c r="R1753" i="5"/>
  <c r="Q1752" i="5"/>
  <c r="P1752" i="5"/>
  <c r="O1752" i="5"/>
  <c r="N1752" i="5"/>
  <c r="R1751" i="5"/>
  <c r="Q1750" i="5"/>
  <c r="P1750" i="5"/>
  <c r="O1750" i="5"/>
  <c r="N1750" i="5"/>
  <c r="R1749" i="5"/>
  <c r="R1748" i="5"/>
  <c r="R1746" i="5"/>
  <c r="Q1745" i="5"/>
  <c r="P1745" i="5"/>
  <c r="O1745" i="5"/>
  <c r="N1745" i="5"/>
  <c r="R1744" i="5"/>
  <c r="R1743" i="5"/>
  <c r="Q1742" i="5"/>
  <c r="P1742" i="5"/>
  <c r="O1742" i="5"/>
  <c r="N1742" i="5"/>
  <c r="R1741" i="5"/>
  <c r="R1738" i="5"/>
  <c r="Q1737" i="5"/>
  <c r="P1737" i="5"/>
  <c r="O1737" i="5"/>
  <c r="N1737" i="5"/>
  <c r="R1736" i="5"/>
  <c r="Q1735" i="5"/>
  <c r="P1735" i="5"/>
  <c r="O1735" i="5"/>
  <c r="N1735" i="5"/>
  <c r="R1734" i="5"/>
  <c r="R1733" i="5"/>
  <c r="Q1732" i="5"/>
  <c r="P1732" i="5"/>
  <c r="O1732" i="5"/>
  <c r="N1732" i="5"/>
  <c r="R1730" i="5"/>
  <c r="R1729" i="5"/>
  <c r="Q1728" i="5"/>
  <c r="P1728" i="5"/>
  <c r="O1728" i="5"/>
  <c r="N1728" i="5"/>
  <c r="R1727" i="5"/>
  <c r="R1726" i="5"/>
  <c r="Q1725" i="5"/>
  <c r="O1725" i="5"/>
  <c r="N1725" i="5"/>
  <c r="R1724" i="5"/>
  <c r="R1723" i="5"/>
  <c r="R1722" i="5"/>
  <c r="Q1721" i="5"/>
  <c r="P1721" i="5"/>
  <c r="O1721" i="5"/>
  <c r="N1721" i="5"/>
  <c r="R1720" i="5"/>
  <c r="R1719" i="5"/>
  <c r="Q1718" i="5"/>
  <c r="P1718" i="5"/>
  <c r="O1718" i="5"/>
  <c r="N1718" i="5"/>
  <c r="R1717" i="5"/>
  <c r="R1716" i="5"/>
  <c r="Q1715" i="5"/>
  <c r="P1715" i="5"/>
  <c r="O1715" i="5"/>
  <c r="N1715" i="5"/>
  <c r="R1713" i="5"/>
  <c r="R1712" i="5"/>
  <c r="Q1711" i="5"/>
  <c r="Q1710" i="5" s="1"/>
  <c r="P1711" i="5"/>
  <c r="P1710" i="5" s="1"/>
  <c r="O1711" i="5"/>
  <c r="N1711" i="5"/>
  <c r="N1710" i="5" s="1"/>
  <c r="R1709" i="5"/>
  <c r="Q1708" i="5"/>
  <c r="P1708" i="5"/>
  <c r="O1708" i="5"/>
  <c r="N1708" i="5"/>
  <c r="R1707" i="5"/>
  <c r="R1706" i="5"/>
  <c r="Q1705" i="5"/>
  <c r="P1705" i="5"/>
  <c r="O1705" i="5"/>
  <c r="N1705" i="5"/>
  <c r="R1704" i="5"/>
  <c r="Q1703" i="5"/>
  <c r="P1703" i="5"/>
  <c r="O1703" i="5"/>
  <c r="N1703" i="5"/>
  <c r="R1702" i="5"/>
  <c r="Q1701" i="5"/>
  <c r="P1701" i="5"/>
  <c r="O1701" i="5"/>
  <c r="N1701" i="5"/>
  <c r="R1700" i="5"/>
  <c r="Q1699" i="5"/>
  <c r="P1699" i="5"/>
  <c r="O1699" i="5"/>
  <c r="N1699" i="5"/>
  <c r="R1698" i="5"/>
  <c r="Q1697" i="5"/>
  <c r="P1697" i="5"/>
  <c r="O1697" i="5"/>
  <c r="N1697" i="5"/>
  <c r="R1696" i="5"/>
  <c r="Q1695" i="5"/>
  <c r="P1695" i="5"/>
  <c r="O1695" i="5"/>
  <c r="N1695" i="5"/>
  <c r="R1694" i="5"/>
  <c r="R1693" i="5"/>
  <c r="Q1692" i="5"/>
  <c r="P1692" i="5"/>
  <c r="O1692" i="5"/>
  <c r="N1692" i="5"/>
  <c r="R1688" i="5"/>
  <c r="R1685" i="5"/>
  <c r="Q1684" i="5"/>
  <c r="P1684" i="5"/>
  <c r="O1684" i="5"/>
  <c r="N1684" i="5"/>
  <c r="R1683" i="5"/>
  <c r="Q1682" i="5"/>
  <c r="P1682" i="5"/>
  <c r="O1682" i="5"/>
  <c r="N1682" i="5"/>
  <c r="R1680" i="5"/>
  <c r="R1679" i="5"/>
  <c r="Q1678" i="5"/>
  <c r="Q1677" i="5" s="1"/>
  <c r="P1678" i="5"/>
  <c r="P1677" i="5" s="1"/>
  <c r="O1678" i="5"/>
  <c r="O1677" i="5" s="1"/>
  <c r="N1678" i="5"/>
  <c r="N1677" i="5" s="1"/>
  <c r="R1676" i="5"/>
  <c r="R1673" i="5"/>
  <c r="Q1672" i="5"/>
  <c r="P1672" i="5"/>
  <c r="O1672" i="5"/>
  <c r="N1672" i="5"/>
  <c r="R1671" i="5"/>
  <c r="R1668" i="5"/>
  <c r="Q1667" i="5"/>
  <c r="P1667" i="5"/>
  <c r="O1667" i="5"/>
  <c r="N1667" i="5"/>
  <c r="R1666" i="5"/>
  <c r="Q1665" i="5"/>
  <c r="P1665" i="5"/>
  <c r="O1665" i="5"/>
  <c r="N1665" i="5"/>
  <c r="R1664" i="5"/>
  <c r="Q1663" i="5"/>
  <c r="P1663" i="5"/>
  <c r="O1663" i="5"/>
  <c r="N1663" i="5"/>
  <c r="R1662" i="5"/>
  <c r="Q1661" i="5"/>
  <c r="P1661" i="5"/>
  <c r="O1661" i="5"/>
  <c r="N1661" i="5"/>
  <c r="R1660" i="5"/>
  <c r="Q1659" i="5"/>
  <c r="P1659" i="5"/>
  <c r="O1659" i="5"/>
  <c r="N1659" i="5"/>
  <c r="R1658" i="5"/>
  <c r="R1657" i="5"/>
  <c r="Q1656" i="5"/>
  <c r="P1656" i="5"/>
  <c r="O1656" i="5"/>
  <c r="N1656" i="5"/>
  <c r="R1655" i="5"/>
  <c r="R1652" i="5"/>
  <c r="R1649" i="5"/>
  <c r="Q1648" i="5"/>
  <c r="Q1645" i="5" s="1"/>
  <c r="O1648" i="5"/>
  <c r="O1645" i="5" s="1"/>
  <c r="N1648" i="5"/>
  <c r="N1645" i="5" s="1"/>
  <c r="R1647" i="5"/>
  <c r="R1644" i="5"/>
  <c r="Q1643" i="5"/>
  <c r="P1643" i="5"/>
  <c r="O1643" i="5"/>
  <c r="N1643" i="5"/>
  <c r="R1642" i="5"/>
  <c r="Q1641" i="5"/>
  <c r="P1641" i="5"/>
  <c r="O1641" i="5"/>
  <c r="N1641" i="5"/>
  <c r="R1639" i="5"/>
  <c r="R1638" i="5"/>
  <c r="Q1637" i="5"/>
  <c r="Q1636" i="5" s="1"/>
  <c r="P1637" i="5"/>
  <c r="P1636" i="5" s="1"/>
  <c r="O1637" i="5"/>
  <c r="O1636" i="5" s="1"/>
  <c r="N1637" i="5"/>
  <c r="N1636" i="5" s="1"/>
  <c r="R1635" i="5"/>
  <c r="R1634" i="5"/>
  <c r="Q1633" i="5"/>
  <c r="Q1632" i="5" s="1"/>
  <c r="P1633" i="5"/>
  <c r="P1632" i="5" s="1"/>
  <c r="O1633" i="5"/>
  <c r="O1632" i="5" s="1"/>
  <c r="N1633" i="5"/>
  <c r="N1632" i="5" s="1"/>
  <c r="R1631" i="5"/>
  <c r="R1630" i="5"/>
  <c r="Q1629" i="5"/>
  <c r="Q1628" i="5" s="1"/>
  <c r="P1629" i="5"/>
  <c r="P1628" i="5" s="1"/>
  <c r="O1629" i="5"/>
  <c r="O1628" i="5" s="1"/>
  <c r="N1629" i="5"/>
  <c r="N1628" i="5" s="1"/>
  <c r="R1627" i="5"/>
  <c r="Q1626" i="5"/>
  <c r="P1626" i="5"/>
  <c r="O1626" i="5"/>
  <c r="N1626" i="5"/>
  <c r="R1625" i="5"/>
  <c r="Q1624" i="5"/>
  <c r="P1624" i="5"/>
  <c r="O1624" i="5"/>
  <c r="N1624" i="5"/>
  <c r="R1623" i="5"/>
  <c r="R1622" i="5"/>
  <c r="R1621" i="5"/>
  <c r="Q1620" i="5"/>
  <c r="P1620" i="5"/>
  <c r="O1620" i="5"/>
  <c r="N1620" i="5"/>
  <c r="R1619" i="5"/>
  <c r="Q1618" i="5"/>
  <c r="P1618" i="5"/>
  <c r="O1618" i="5"/>
  <c r="N1618" i="5"/>
  <c r="R1617" i="5"/>
  <c r="Q1616" i="5"/>
  <c r="P1616" i="5"/>
  <c r="O1616" i="5"/>
  <c r="N1616" i="5"/>
  <c r="R1615" i="5"/>
  <c r="Q1614" i="5"/>
  <c r="P1614" i="5"/>
  <c r="O1614" i="5"/>
  <c r="N1614" i="5"/>
  <c r="R1613" i="5"/>
  <c r="Q1612" i="5"/>
  <c r="P1612" i="5"/>
  <c r="O1612" i="5"/>
  <c r="N1612" i="5"/>
  <c r="R1611" i="5"/>
  <c r="R1610" i="5"/>
  <c r="Q1609" i="5"/>
  <c r="P1609" i="5"/>
  <c r="O1609" i="5"/>
  <c r="N1609" i="5"/>
  <c r="R1608" i="5"/>
  <c r="R1605" i="5"/>
  <c r="Q1604" i="5"/>
  <c r="P1604" i="5"/>
  <c r="O1604" i="5"/>
  <c r="N1604" i="5"/>
  <c r="R1603" i="5"/>
  <c r="R1602" i="5"/>
  <c r="Q1601" i="5"/>
  <c r="P1601" i="5"/>
  <c r="O1601" i="5"/>
  <c r="N1601" i="5"/>
  <c r="R1600" i="5"/>
  <c r="Q1599" i="5"/>
  <c r="P1599" i="5"/>
  <c r="O1599" i="5"/>
  <c r="N1599" i="5"/>
  <c r="R1598" i="5"/>
  <c r="R1597" i="5"/>
  <c r="Q1596" i="5"/>
  <c r="P1596" i="5"/>
  <c r="O1596" i="5"/>
  <c r="N1596" i="5"/>
  <c r="R1595" i="5"/>
  <c r="R1594" i="5"/>
  <c r="R1593" i="5"/>
  <c r="Q1592" i="5"/>
  <c r="P1592" i="5"/>
  <c r="O1592" i="5"/>
  <c r="N1592" i="5"/>
  <c r="R1590" i="5"/>
  <c r="Q1589" i="5"/>
  <c r="P1589" i="5"/>
  <c r="O1589" i="5"/>
  <c r="N1589" i="5"/>
  <c r="R1588" i="5"/>
  <c r="R1587" i="5"/>
  <c r="Q1586" i="5"/>
  <c r="P1586" i="5"/>
  <c r="O1586" i="5"/>
  <c r="N1586" i="5"/>
  <c r="R1585" i="5"/>
  <c r="Q1584" i="5"/>
  <c r="P1584" i="5"/>
  <c r="O1584" i="5"/>
  <c r="N1584" i="5"/>
  <c r="R1583" i="5"/>
  <c r="R1582" i="5"/>
  <c r="Q1581" i="5"/>
  <c r="P1581" i="5"/>
  <c r="O1581" i="5"/>
  <c r="N1581" i="5"/>
  <c r="R1580" i="5"/>
  <c r="R1579" i="5"/>
  <c r="R1578" i="5"/>
  <c r="Q1577" i="5"/>
  <c r="P1577" i="5"/>
  <c r="O1577" i="5"/>
  <c r="N1577" i="5"/>
  <c r="R1575" i="5"/>
  <c r="Q1574" i="5"/>
  <c r="P1574" i="5"/>
  <c r="O1574" i="5"/>
  <c r="N1574" i="5"/>
  <c r="R1573" i="5"/>
  <c r="Q1572" i="5"/>
  <c r="P1572" i="5"/>
  <c r="O1572" i="5"/>
  <c r="N1572" i="5"/>
  <c r="R1571" i="5"/>
  <c r="R1570" i="5"/>
  <c r="Q1569" i="5"/>
  <c r="P1569" i="5"/>
  <c r="O1569" i="5"/>
  <c r="N1569" i="5"/>
  <c r="R1568" i="5"/>
  <c r="Q1567" i="5"/>
  <c r="P1567" i="5"/>
  <c r="O1567" i="5"/>
  <c r="N1567" i="5"/>
  <c r="R1566" i="5"/>
  <c r="R1565" i="5"/>
  <c r="Q1564" i="5"/>
  <c r="P1564" i="5"/>
  <c r="O1564" i="5"/>
  <c r="N1564" i="5"/>
  <c r="R1563" i="5"/>
  <c r="R1562" i="5"/>
  <c r="R1561" i="5"/>
  <c r="Q1560" i="5"/>
  <c r="P1560" i="5"/>
  <c r="O1560" i="5"/>
  <c r="N1560" i="5"/>
  <c r="R1558" i="5"/>
  <c r="Q1557" i="5"/>
  <c r="P1557" i="5"/>
  <c r="O1557" i="5"/>
  <c r="N1557" i="5"/>
  <c r="R1556" i="5"/>
  <c r="R1555" i="5"/>
  <c r="Q1554" i="5"/>
  <c r="P1554" i="5"/>
  <c r="O1554" i="5"/>
  <c r="N1554" i="5"/>
  <c r="R1553" i="5"/>
  <c r="Q1552" i="5"/>
  <c r="P1552" i="5"/>
  <c r="O1552" i="5"/>
  <c r="N1552" i="5"/>
  <c r="R1551" i="5"/>
  <c r="R1550" i="5"/>
  <c r="Q1549" i="5"/>
  <c r="P1549" i="5"/>
  <c r="O1549" i="5"/>
  <c r="N1549" i="5"/>
  <c r="R1548" i="5"/>
  <c r="R1547" i="5"/>
  <c r="R1546" i="5"/>
  <c r="Q1545" i="5"/>
  <c r="P1545" i="5"/>
  <c r="O1545" i="5"/>
  <c r="N1545" i="5"/>
  <c r="R1543" i="5"/>
  <c r="R1542" i="5"/>
  <c r="Q1541" i="5"/>
  <c r="P1541" i="5"/>
  <c r="O1541" i="5"/>
  <c r="N1541" i="5"/>
  <c r="R1540" i="5"/>
  <c r="Q1539" i="5"/>
  <c r="P1539" i="5"/>
  <c r="O1539" i="5"/>
  <c r="N1539" i="5"/>
  <c r="R1538" i="5"/>
  <c r="R1537" i="5"/>
  <c r="Q1536" i="5"/>
  <c r="P1536" i="5"/>
  <c r="O1536" i="5"/>
  <c r="N1536" i="5"/>
  <c r="R1535" i="5"/>
  <c r="Q1534" i="5"/>
  <c r="P1534" i="5"/>
  <c r="O1534" i="5"/>
  <c r="N1534" i="5"/>
  <c r="R1533" i="5"/>
  <c r="R1532" i="5"/>
  <c r="Q1531" i="5"/>
  <c r="P1531" i="5"/>
  <c r="O1531" i="5"/>
  <c r="N1531" i="5"/>
  <c r="R1530" i="5"/>
  <c r="R1529" i="5"/>
  <c r="R1528" i="5"/>
  <c r="Q1527" i="5"/>
  <c r="P1527" i="5"/>
  <c r="O1527" i="5"/>
  <c r="N1527" i="5"/>
  <c r="R1525" i="5"/>
  <c r="Q1524" i="5"/>
  <c r="P1524" i="5"/>
  <c r="O1524" i="5"/>
  <c r="N1524" i="5"/>
  <c r="R1523" i="5"/>
  <c r="R1522" i="5"/>
  <c r="Q1521" i="5"/>
  <c r="P1521" i="5"/>
  <c r="O1521" i="5"/>
  <c r="N1521" i="5"/>
  <c r="R1520" i="5"/>
  <c r="Q1519" i="5"/>
  <c r="P1519" i="5"/>
  <c r="O1519" i="5"/>
  <c r="N1519" i="5"/>
  <c r="R1518" i="5"/>
  <c r="R1517" i="5"/>
  <c r="Q1516" i="5"/>
  <c r="P1516" i="5"/>
  <c r="O1516" i="5"/>
  <c r="N1516" i="5"/>
  <c r="R1515" i="5"/>
  <c r="R1514" i="5"/>
  <c r="R1513" i="5"/>
  <c r="Q1512" i="5"/>
  <c r="P1512" i="5"/>
  <c r="O1512" i="5"/>
  <c r="N1512" i="5"/>
  <c r="R1510" i="5"/>
  <c r="Q1509" i="5"/>
  <c r="P1509" i="5"/>
  <c r="O1509" i="5"/>
  <c r="N1509" i="5"/>
  <c r="R1508" i="5"/>
  <c r="Q1507" i="5"/>
  <c r="P1507" i="5"/>
  <c r="O1507" i="5"/>
  <c r="N1507" i="5"/>
  <c r="R1506" i="5"/>
  <c r="Q1505" i="5"/>
  <c r="P1505" i="5"/>
  <c r="O1505" i="5"/>
  <c r="N1505" i="5"/>
  <c r="R1504" i="5"/>
  <c r="Q1503" i="5"/>
  <c r="P1503" i="5"/>
  <c r="O1503" i="5"/>
  <c r="N1503" i="5"/>
  <c r="R1502" i="5"/>
  <c r="R1501" i="5"/>
  <c r="Q1500" i="5"/>
  <c r="P1500" i="5"/>
  <c r="O1500" i="5"/>
  <c r="N1500" i="5"/>
  <c r="R1499" i="5"/>
  <c r="Q1498" i="5"/>
  <c r="P1498" i="5"/>
  <c r="O1498" i="5"/>
  <c r="N1498" i="5"/>
  <c r="R1497" i="5"/>
  <c r="R1496" i="5"/>
  <c r="Q1495" i="5"/>
  <c r="P1495" i="5"/>
  <c r="O1495" i="5"/>
  <c r="N1495" i="5"/>
  <c r="R1494" i="5"/>
  <c r="Q1493" i="5"/>
  <c r="P1493" i="5"/>
  <c r="O1493" i="5"/>
  <c r="N1493" i="5"/>
  <c r="R1492" i="5"/>
  <c r="R1491" i="5"/>
  <c r="R1490" i="5"/>
  <c r="Q1489" i="5"/>
  <c r="P1489" i="5"/>
  <c r="O1489" i="5"/>
  <c r="N1489" i="5"/>
  <c r="R1487" i="5"/>
  <c r="Q1486" i="5"/>
  <c r="P1486" i="5"/>
  <c r="O1486" i="5"/>
  <c r="N1486" i="5"/>
  <c r="R1485" i="5"/>
  <c r="R1484" i="5"/>
  <c r="Q1483" i="5"/>
  <c r="P1483" i="5"/>
  <c r="O1483" i="5"/>
  <c r="N1483" i="5"/>
  <c r="R1482" i="5"/>
  <c r="Q1481" i="5"/>
  <c r="P1481" i="5"/>
  <c r="O1481" i="5"/>
  <c r="N1481" i="5"/>
  <c r="R1480" i="5"/>
  <c r="R1479" i="5"/>
  <c r="Q1478" i="5"/>
  <c r="P1478" i="5"/>
  <c r="O1478" i="5"/>
  <c r="N1478" i="5"/>
  <c r="R1477" i="5"/>
  <c r="R1476" i="5"/>
  <c r="R1475" i="5"/>
  <c r="Q1474" i="5"/>
  <c r="P1474" i="5"/>
  <c r="O1474" i="5"/>
  <c r="N1474" i="5"/>
  <c r="R1472" i="5"/>
  <c r="Q1471" i="5"/>
  <c r="P1471" i="5"/>
  <c r="O1471" i="5"/>
  <c r="N1471" i="5"/>
  <c r="R1470" i="5"/>
  <c r="R1469" i="5"/>
  <c r="Q1468" i="5"/>
  <c r="P1468" i="5"/>
  <c r="O1468" i="5"/>
  <c r="N1468" i="5"/>
  <c r="R1467" i="5"/>
  <c r="Q1466" i="5"/>
  <c r="P1466" i="5"/>
  <c r="O1466" i="5"/>
  <c r="N1466" i="5"/>
  <c r="R1465" i="5"/>
  <c r="R1464" i="5"/>
  <c r="Q1463" i="5"/>
  <c r="P1463" i="5"/>
  <c r="O1463" i="5"/>
  <c r="N1463" i="5"/>
  <c r="R1462" i="5"/>
  <c r="R1461" i="5"/>
  <c r="R1460" i="5"/>
  <c r="Q1459" i="5"/>
  <c r="P1459" i="5"/>
  <c r="O1459" i="5"/>
  <c r="N1459" i="5"/>
  <c r="R1457" i="5"/>
  <c r="Q1456" i="5"/>
  <c r="P1456" i="5"/>
  <c r="O1456" i="5"/>
  <c r="N1456" i="5"/>
  <c r="R1455" i="5"/>
  <c r="R1454" i="5"/>
  <c r="Q1453" i="5"/>
  <c r="P1453" i="5"/>
  <c r="O1453" i="5"/>
  <c r="N1453" i="5"/>
  <c r="R1452" i="5"/>
  <c r="Q1451" i="5"/>
  <c r="P1451" i="5"/>
  <c r="O1451" i="5"/>
  <c r="N1451" i="5"/>
  <c r="R1450" i="5"/>
  <c r="R1449" i="5"/>
  <c r="Q1448" i="5"/>
  <c r="P1448" i="5"/>
  <c r="O1448" i="5"/>
  <c r="N1448" i="5"/>
  <c r="R1447" i="5"/>
  <c r="R1446" i="5"/>
  <c r="R1445" i="5"/>
  <c r="Q1444" i="5"/>
  <c r="P1444" i="5"/>
  <c r="O1444" i="5"/>
  <c r="N1444" i="5"/>
  <c r="R1442" i="5"/>
  <c r="Q1441" i="5"/>
  <c r="P1441" i="5"/>
  <c r="O1441" i="5"/>
  <c r="N1441" i="5"/>
  <c r="R1440" i="5"/>
  <c r="Q1439" i="5"/>
  <c r="P1439" i="5"/>
  <c r="O1439" i="5"/>
  <c r="N1439" i="5"/>
  <c r="R1438" i="5"/>
  <c r="R1437" i="5"/>
  <c r="Q1436" i="5"/>
  <c r="P1436" i="5"/>
  <c r="O1436" i="5"/>
  <c r="N1436" i="5"/>
  <c r="R1435" i="5"/>
  <c r="Q1434" i="5"/>
  <c r="P1434" i="5"/>
  <c r="O1434" i="5"/>
  <c r="N1434" i="5"/>
  <c r="R1433" i="5"/>
  <c r="R1432" i="5"/>
  <c r="Q1431" i="5"/>
  <c r="P1431" i="5"/>
  <c r="O1431" i="5"/>
  <c r="N1431" i="5"/>
  <c r="R1430" i="5"/>
  <c r="R1429" i="5"/>
  <c r="R1428" i="5"/>
  <c r="Q1427" i="5"/>
  <c r="P1427" i="5"/>
  <c r="O1427" i="5"/>
  <c r="N1427" i="5"/>
  <c r="R1425" i="5"/>
  <c r="Q1424" i="5"/>
  <c r="P1424" i="5"/>
  <c r="O1424" i="5"/>
  <c r="N1424" i="5"/>
  <c r="R1423" i="5"/>
  <c r="Q1422" i="5"/>
  <c r="P1422" i="5"/>
  <c r="O1422" i="5"/>
  <c r="N1422" i="5"/>
  <c r="R1421" i="5"/>
  <c r="R1420" i="5"/>
  <c r="Q1419" i="5"/>
  <c r="P1419" i="5"/>
  <c r="O1419" i="5"/>
  <c r="N1419" i="5"/>
  <c r="R1418" i="5"/>
  <c r="Q1417" i="5"/>
  <c r="P1417" i="5"/>
  <c r="O1417" i="5"/>
  <c r="N1417" i="5"/>
  <c r="R1416" i="5"/>
  <c r="R1415" i="5"/>
  <c r="Q1414" i="5"/>
  <c r="P1414" i="5"/>
  <c r="O1414" i="5"/>
  <c r="N1414" i="5"/>
  <c r="R1413" i="5"/>
  <c r="R1412" i="5"/>
  <c r="R1411" i="5"/>
  <c r="Q1410" i="5"/>
  <c r="P1410" i="5"/>
  <c r="O1410" i="5"/>
  <c r="N1410" i="5"/>
  <c r="R1408" i="5"/>
  <c r="Q1407" i="5"/>
  <c r="P1407" i="5"/>
  <c r="O1407" i="5"/>
  <c r="N1407" i="5"/>
  <c r="R1406" i="5"/>
  <c r="R1405" i="5"/>
  <c r="Q1404" i="5"/>
  <c r="P1404" i="5"/>
  <c r="O1404" i="5"/>
  <c r="N1404" i="5"/>
  <c r="R1403" i="5"/>
  <c r="Q1402" i="5"/>
  <c r="P1402" i="5"/>
  <c r="O1402" i="5"/>
  <c r="N1402" i="5"/>
  <c r="R1401" i="5"/>
  <c r="Q1400" i="5"/>
  <c r="P1400" i="5"/>
  <c r="O1400" i="5"/>
  <c r="N1400" i="5"/>
  <c r="R1399" i="5"/>
  <c r="R1398" i="5"/>
  <c r="R1397" i="5"/>
  <c r="Q1396" i="5"/>
  <c r="P1396" i="5"/>
  <c r="O1396" i="5"/>
  <c r="N1396" i="5"/>
  <c r="R1394" i="5"/>
  <c r="Q1393" i="5"/>
  <c r="P1393" i="5"/>
  <c r="O1393" i="5"/>
  <c r="N1393" i="5"/>
  <c r="R1392" i="5"/>
  <c r="Q1391" i="5"/>
  <c r="P1391" i="5"/>
  <c r="O1391" i="5"/>
  <c r="N1391" i="5"/>
  <c r="R1390" i="5"/>
  <c r="Q1389" i="5"/>
  <c r="P1389" i="5"/>
  <c r="O1389" i="5"/>
  <c r="N1389" i="5"/>
  <c r="R1388" i="5"/>
  <c r="R1387" i="5"/>
  <c r="Q1386" i="5"/>
  <c r="P1386" i="5"/>
  <c r="O1386" i="5"/>
  <c r="N1386" i="5"/>
  <c r="R1384" i="5"/>
  <c r="Q1383" i="5"/>
  <c r="P1383" i="5"/>
  <c r="O1383" i="5"/>
  <c r="N1383" i="5"/>
  <c r="R1382" i="5"/>
  <c r="Q1381" i="5"/>
  <c r="P1381" i="5"/>
  <c r="O1381" i="5"/>
  <c r="N1381" i="5"/>
  <c r="R1380" i="5"/>
  <c r="R1379" i="5"/>
  <c r="Q1378" i="5"/>
  <c r="P1378" i="5"/>
  <c r="O1378" i="5"/>
  <c r="N1378" i="5"/>
  <c r="R943" i="5"/>
  <c r="R942" i="5"/>
  <c r="Q941" i="5"/>
  <c r="P941" i="5"/>
  <c r="O941" i="5"/>
  <c r="N941" i="5"/>
  <c r="R940" i="5"/>
  <c r="Q939" i="5"/>
  <c r="P939" i="5"/>
  <c r="O939" i="5"/>
  <c r="N939" i="5"/>
  <c r="R938" i="5"/>
  <c r="Q937" i="5"/>
  <c r="P937" i="5"/>
  <c r="O937" i="5"/>
  <c r="N937" i="5"/>
  <c r="R936" i="5"/>
  <c r="Q935" i="5"/>
  <c r="P935" i="5"/>
  <c r="O935" i="5"/>
  <c r="N935" i="5"/>
  <c r="R934" i="5"/>
  <c r="Q933" i="5"/>
  <c r="P933" i="5"/>
  <c r="O933" i="5"/>
  <c r="N933" i="5"/>
  <c r="R932" i="5"/>
  <c r="Q931" i="5"/>
  <c r="P931" i="5"/>
  <c r="O931" i="5"/>
  <c r="N931" i="5"/>
  <c r="R930" i="5"/>
  <c r="R929" i="5"/>
  <c r="R928" i="5"/>
  <c r="Q927" i="5"/>
  <c r="P927" i="5"/>
  <c r="O927" i="5"/>
  <c r="N927" i="5"/>
  <c r="R926" i="5"/>
  <c r="Q925" i="5"/>
  <c r="P925" i="5"/>
  <c r="O925" i="5"/>
  <c r="N925" i="5"/>
  <c r="R27" i="5"/>
  <c r="R26" i="5"/>
  <c r="R25" i="5"/>
  <c r="Q24" i="5"/>
  <c r="Q23" i="5" s="1"/>
  <c r="P24" i="5"/>
  <c r="P23" i="5" s="1"/>
  <c r="O24" i="5"/>
  <c r="O23" i="5" s="1"/>
  <c r="N24" i="5"/>
  <c r="N23" i="5" s="1"/>
  <c r="R2203" i="5"/>
  <c r="Q2202" i="5"/>
  <c r="P2202" i="5"/>
  <c r="O2202" i="5"/>
  <c r="N2202" i="5"/>
  <c r="R2201" i="5"/>
  <c r="Q2200" i="5"/>
  <c r="P2200" i="5"/>
  <c r="O2200" i="5"/>
  <c r="N2200" i="5"/>
  <c r="R2198" i="5"/>
  <c r="R2197" i="5"/>
  <c r="Q2196" i="5"/>
  <c r="P2196" i="5"/>
  <c r="O2196" i="5"/>
  <c r="N2196" i="5"/>
  <c r="R2195" i="5"/>
  <c r="Q2194" i="5"/>
  <c r="P2194" i="5"/>
  <c r="O2194" i="5"/>
  <c r="N2194" i="5"/>
  <c r="R2193" i="5"/>
  <c r="R2192" i="5"/>
  <c r="Q2191" i="5"/>
  <c r="P2191" i="5"/>
  <c r="O2191" i="5"/>
  <c r="N2191" i="5"/>
  <c r="R2190" i="5"/>
  <c r="Q2189" i="5"/>
  <c r="P2189" i="5"/>
  <c r="O2189" i="5"/>
  <c r="N2189" i="5"/>
  <c r="R2188" i="5"/>
  <c r="Q2187" i="5"/>
  <c r="P2187" i="5"/>
  <c r="O2187" i="5"/>
  <c r="N2187" i="5"/>
  <c r="R922" i="5"/>
  <c r="Q921" i="5"/>
  <c r="P921" i="5"/>
  <c r="O921" i="5"/>
  <c r="N921" i="5"/>
  <c r="R920" i="5"/>
  <c r="Q919" i="5"/>
  <c r="P919" i="5"/>
  <c r="O919" i="5"/>
  <c r="N919" i="5"/>
  <c r="R917" i="5"/>
  <c r="Q916" i="5"/>
  <c r="P916" i="5"/>
  <c r="O916" i="5"/>
  <c r="N916" i="5"/>
  <c r="R915" i="5"/>
  <c r="Q914" i="5"/>
  <c r="P914" i="5"/>
  <c r="O914" i="5"/>
  <c r="N914" i="5"/>
  <c r="R913" i="5"/>
  <c r="Q912" i="5"/>
  <c r="P912" i="5"/>
  <c r="O912" i="5"/>
  <c r="N912" i="5"/>
  <c r="R910" i="5"/>
  <c r="R909" i="5"/>
  <c r="R908" i="5"/>
  <c r="R907" i="5"/>
  <c r="R906" i="5"/>
  <c r="Q905" i="5"/>
  <c r="P905" i="5"/>
  <c r="O905" i="5"/>
  <c r="N905" i="5"/>
  <c r="R900" i="5"/>
  <c r="Q899" i="5"/>
  <c r="P899" i="5"/>
  <c r="O899" i="5"/>
  <c r="N899" i="5"/>
  <c r="R898" i="5"/>
  <c r="Q897" i="5"/>
  <c r="P897" i="5"/>
  <c r="O897" i="5"/>
  <c r="N897" i="5"/>
  <c r="R894" i="5"/>
  <c r="Q893" i="5"/>
  <c r="P893" i="5"/>
  <c r="O893" i="5"/>
  <c r="N893" i="5"/>
  <c r="R891" i="5"/>
  <c r="Q890" i="5"/>
  <c r="P890" i="5"/>
  <c r="O890" i="5"/>
  <c r="N890" i="5"/>
  <c r="R888" i="5"/>
  <c r="R886" i="5"/>
  <c r="Q885" i="5"/>
  <c r="P885" i="5"/>
  <c r="O885" i="5"/>
  <c r="N885" i="5"/>
  <c r="R883" i="5"/>
  <c r="Q882" i="5"/>
  <c r="P882" i="5"/>
  <c r="O882" i="5"/>
  <c r="N882" i="5"/>
  <c r="R878" i="5"/>
  <c r="Q877" i="5"/>
  <c r="P877" i="5"/>
  <c r="O877" i="5"/>
  <c r="N877" i="5"/>
  <c r="R876" i="5"/>
  <c r="Q875" i="5"/>
  <c r="P875" i="5"/>
  <c r="O875" i="5"/>
  <c r="N875" i="5"/>
  <c r="R874" i="5"/>
  <c r="Q873" i="5"/>
  <c r="P873" i="5"/>
  <c r="O873" i="5"/>
  <c r="N873" i="5"/>
  <c r="R872" i="5"/>
  <c r="Q871" i="5"/>
  <c r="P871" i="5"/>
  <c r="O871" i="5"/>
  <c r="N871" i="5"/>
  <c r="R870" i="5"/>
  <c r="Q869" i="5"/>
  <c r="P869" i="5"/>
  <c r="O869" i="5"/>
  <c r="N869" i="5"/>
  <c r="R867" i="5"/>
  <c r="Q866" i="5"/>
  <c r="Q865" i="5" s="1"/>
  <c r="P866" i="5"/>
  <c r="O866" i="5"/>
  <c r="O865" i="5" s="1"/>
  <c r="N866" i="5"/>
  <c r="N865" i="5" s="1"/>
  <c r="R864" i="5"/>
  <c r="R863" i="5"/>
  <c r="Q862" i="5"/>
  <c r="P862" i="5"/>
  <c r="O862" i="5"/>
  <c r="N862" i="5"/>
  <c r="R861" i="5"/>
  <c r="Q860" i="5"/>
  <c r="P860" i="5"/>
  <c r="O860" i="5"/>
  <c r="N860" i="5"/>
  <c r="R859" i="5"/>
  <c r="Q858" i="5"/>
  <c r="P858" i="5"/>
  <c r="O858" i="5"/>
  <c r="N858" i="5"/>
  <c r="R857" i="5"/>
  <c r="R856" i="5"/>
  <c r="R855" i="5"/>
  <c r="R854" i="5"/>
  <c r="Q853" i="5"/>
  <c r="P853" i="5"/>
  <c r="O853" i="5"/>
  <c r="N853" i="5"/>
  <c r="R852" i="5"/>
  <c r="Q851" i="5"/>
  <c r="P851" i="5"/>
  <c r="O851" i="5"/>
  <c r="N851" i="5"/>
  <c r="R850" i="5"/>
  <c r="R849" i="5"/>
  <c r="R848" i="5"/>
  <c r="Q847" i="5"/>
  <c r="P847" i="5"/>
  <c r="O847" i="5"/>
  <c r="N847" i="5"/>
  <c r="R846" i="5"/>
  <c r="Q845" i="5"/>
  <c r="P845" i="5"/>
  <c r="O845" i="5"/>
  <c r="N845" i="5"/>
  <c r="R844" i="5"/>
  <c r="R843" i="5"/>
  <c r="Q842" i="5"/>
  <c r="P842" i="5"/>
  <c r="O842" i="5"/>
  <c r="N842" i="5"/>
  <c r="R841" i="5"/>
  <c r="R840" i="5"/>
  <c r="Q839" i="5"/>
  <c r="P839" i="5"/>
  <c r="O839" i="5"/>
  <c r="N839" i="5"/>
  <c r="R838" i="5"/>
  <c r="Q837" i="5"/>
  <c r="P837" i="5"/>
  <c r="O837" i="5"/>
  <c r="N837" i="5"/>
  <c r="R836" i="5"/>
  <c r="R835" i="5"/>
  <c r="R834" i="5"/>
  <c r="Q833" i="5"/>
  <c r="P833" i="5"/>
  <c r="O833" i="5"/>
  <c r="N833" i="5"/>
  <c r="R832" i="5"/>
  <c r="Q831" i="5"/>
  <c r="P831" i="5"/>
  <c r="O831" i="5"/>
  <c r="N831" i="5"/>
  <c r="R830" i="5"/>
  <c r="Q829" i="5"/>
  <c r="P829" i="5"/>
  <c r="O829" i="5"/>
  <c r="N829" i="5"/>
  <c r="R828" i="5"/>
  <c r="Q827" i="5"/>
  <c r="P827" i="5"/>
  <c r="O827" i="5"/>
  <c r="N827" i="5"/>
  <c r="R826" i="5"/>
  <c r="R825" i="5"/>
  <c r="Q824" i="5"/>
  <c r="P824" i="5"/>
  <c r="O824" i="5"/>
  <c r="N824" i="5"/>
  <c r="R823" i="5"/>
  <c r="R822" i="5"/>
  <c r="Q821" i="5"/>
  <c r="P821" i="5"/>
  <c r="O821" i="5"/>
  <c r="N821" i="5"/>
  <c r="R820" i="5"/>
  <c r="R819" i="5"/>
  <c r="Q818" i="5"/>
  <c r="P818" i="5"/>
  <c r="O818" i="5"/>
  <c r="N818" i="5"/>
  <c r="R817" i="5"/>
  <c r="P816" i="5"/>
  <c r="O816" i="5"/>
  <c r="N816" i="5"/>
  <c r="R815" i="5"/>
  <c r="Q814" i="5"/>
  <c r="P814" i="5"/>
  <c r="O814" i="5"/>
  <c r="N814" i="5"/>
  <c r="R810" i="5"/>
  <c r="R809" i="5"/>
  <c r="Q808" i="5"/>
  <c r="P808" i="5"/>
  <c r="P807" i="5" s="1"/>
  <c r="O808" i="5"/>
  <c r="O807" i="5" s="1"/>
  <c r="N808" i="5"/>
  <c r="N807" i="5" s="1"/>
  <c r="R806" i="5"/>
  <c r="Q805" i="5"/>
  <c r="P805" i="5"/>
  <c r="O805" i="5"/>
  <c r="N805" i="5"/>
  <c r="R804" i="5"/>
  <c r="Q803" i="5"/>
  <c r="P803" i="5"/>
  <c r="O803" i="5"/>
  <c r="N803" i="5"/>
  <c r="R801" i="5"/>
  <c r="Q800" i="5"/>
  <c r="Q799" i="5" s="1"/>
  <c r="P800" i="5"/>
  <c r="P799" i="5" s="1"/>
  <c r="O800" i="5"/>
  <c r="O799" i="5" s="1"/>
  <c r="N800" i="5"/>
  <c r="N799" i="5" s="1"/>
  <c r="R798" i="5"/>
  <c r="Q797" i="5"/>
  <c r="P797" i="5"/>
  <c r="O797" i="5"/>
  <c r="N797" i="5"/>
  <c r="R796" i="5"/>
  <c r="Q795" i="5"/>
  <c r="P795" i="5"/>
  <c r="O795" i="5"/>
  <c r="N795" i="5"/>
  <c r="R794" i="5"/>
  <c r="Q793" i="5"/>
  <c r="P793" i="5"/>
  <c r="O793" i="5"/>
  <c r="N793" i="5"/>
  <c r="R792" i="5"/>
  <c r="Q791" i="5"/>
  <c r="P791" i="5"/>
  <c r="O791" i="5"/>
  <c r="N791" i="5"/>
  <c r="R790" i="5"/>
  <c r="Q789" i="5"/>
  <c r="P789" i="5"/>
  <c r="O789" i="5"/>
  <c r="N789" i="5"/>
  <c r="R788" i="5"/>
  <c r="R787" i="5"/>
  <c r="Q786" i="5"/>
  <c r="P786" i="5"/>
  <c r="O786" i="5"/>
  <c r="N786" i="5"/>
  <c r="R785" i="5"/>
  <c r="Q784" i="5"/>
  <c r="P784" i="5"/>
  <c r="O784" i="5"/>
  <c r="N784" i="5"/>
  <c r="R782" i="5"/>
  <c r="Q781" i="5"/>
  <c r="P781" i="5"/>
  <c r="O781" i="5"/>
  <c r="N781" i="5"/>
  <c r="R780" i="5"/>
  <c r="R779" i="5"/>
  <c r="Q778" i="5"/>
  <c r="P778" i="5"/>
  <c r="O778" i="5"/>
  <c r="N778" i="5"/>
  <c r="R776" i="5"/>
  <c r="Q775" i="5"/>
  <c r="P775" i="5"/>
  <c r="O775" i="5"/>
  <c r="N775" i="5"/>
  <c r="R774" i="5"/>
  <c r="Q773" i="5"/>
  <c r="P773" i="5"/>
  <c r="O773" i="5"/>
  <c r="N773" i="5"/>
  <c r="R772" i="5"/>
  <c r="Q771" i="5"/>
  <c r="P771" i="5"/>
  <c r="O771" i="5"/>
  <c r="N771" i="5"/>
  <c r="R769" i="5"/>
  <c r="Q768" i="5"/>
  <c r="P768" i="5"/>
  <c r="O768" i="5"/>
  <c r="N768" i="5"/>
  <c r="R767" i="5"/>
  <c r="Q766" i="5"/>
  <c r="P766" i="5"/>
  <c r="O766" i="5"/>
  <c r="N766" i="5"/>
  <c r="R765" i="5"/>
  <c r="P764" i="5"/>
  <c r="O764" i="5"/>
  <c r="N764" i="5"/>
  <c r="R763" i="5"/>
  <c r="R762" i="5"/>
  <c r="R761" i="5"/>
  <c r="Q760" i="5"/>
  <c r="P760" i="5"/>
  <c r="O760" i="5"/>
  <c r="N760" i="5"/>
  <c r="R759" i="5"/>
  <c r="R758" i="5"/>
  <c r="Q757" i="5"/>
  <c r="P757" i="5"/>
  <c r="O757" i="5"/>
  <c r="N757" i="5"/>
  <c r="R756" i="5"/>
  <c r="R755" i="5"/>
  <c r="Q754" i="5"/>
  <c r="P754" i="5"/>
  <c r="O754" i="5"/>
  <c r="N754" i="5"/>
  <c r="R753" i="5"/>
  <c r="Q752" i="5"/>
  <c r="P752" i="5"/>
  <c r="O752" i="5"/>
  <c r="N752" i="5"/>
  <c r="R750" i="5"/>
  <c r="Q749" i="5"/>
  <c r="P749" i="5"/>
  <c r="O749" i="5"/>
  <c r="N749" i="5"/>
  <c r="R748" i="5"/>
  <c r="Q747" i="5"/>
  <c r="P747" i="5"/>
  <c r="O747" i="5"/>
  <c r="N747" i="5"/>
  <c r="R746" i="5"/>
  <c r="R745" i="5"/>
  <c r="R744" i="5"/>
  <c r="Q743" i="5"/>
  <c r="P743" i="5"/>
  <c r="O743" i="5"/>
  <c r="N743" i="5"/>
  <c r="R742" i="5"/>
  <c r="Q741" i="5"/>
  <c r="P741" i="5"/>
  <c r="O741" i="5"/>
  <c r="N741" i="5"/>
  <c r="R738" i="5"/>
  <c r="Q737" i="5"/>
  <c r="P737" i="5"/>
  <c r="O737" i="5"/>
  <c r="N737" i="5"/>
  <c r="R736" i="5"/>
  <c r="Q735" i="5"/>
  <c r="P735" i="5"/>
  <c r="O735" i="5"/>
  <c r="N735" i="5"/>
  <c r="R734" i="5"/>
  <c r="Q733" i="5"/>
  <c r="P733" i="5"/>
  <c r="O733" i="5"/>
  <c r="N733" i="5"/>
  <c r="R732" i="5"/>
  <c r="Q731" i="5"/>
  <c r="P731" i="5"/>
  <c r="O731" i="5"/>
  <c r="N731" i="5"/>
  <c r="R729" i="5"/>
  <c r="R728" i="5"/>
  <c r="Q727" i="5"/>
  <c r="P727" i="5"/>
  <c r="O727" i="5"/>
  <c r="N727" i="5"/>
  <c r="R726" i="5"/>
  <c r="R725" i="5"/>
  <c r="Q724" i="5"/>
  <c r="P724" i="5"/>
  <c r="O724" i="5"/>
  <c r="N724" i="5"/>
  <c r="R723" i="5"/>
  <c r="R722" i="5"/>
  <c r="Q721" i="5"/>
  <c r="P721" i="5"/>
  <c r="O721" i="5"/>
  <c r="N721" i="5"/>
  <c r="R718" i="5"/>
  <c r="R717" i="5"/>
  <c r="Q716" i="5"/>
  <c r="P716" i="5"/>
  <c r="O716" i="5"/>
  <c r="N716" i="5"/>
  <c r="R715" i="5"/>
  <c r="R714" i="5"/>
  <c r="Q713" i="5"/>
  <c r="P713" i="5"/>
  <c r="O713" i="5"/>
  <c r="N713" i="5"/>
  <c r="R711" i="5"/>
  <c r="Q710" i="5"/>
  <c r="P710" i="5"/>
  <c r="O710" i="5"/>
  <c r="N710" i="5"/>
  <c r="R709" i="5"/>
  <c r="R708" i="5"/>
  <c r="Q707" i="5"/>
  <c r="P707" i="5"/>
  <c r="O707" i="5"/>
  <c r="N707" i="5"/>
  <c r="R706" i="5"/>
  <c r="R705" i="5"/>
  <c r="Q704" i="5"/>
  <c r="P704" i="5"/>
  <c r="O704" i="5"/>
  <c r="N704" i="5"/>
  <c r="R703" i="5"/>
  <c r="R702" i="5"/>
  <c r="Q701" i="5"/>
  <c r="P701" i="5"/>
  <c r="O701" i="5"/>
  <c r="N701" i="5"/>
  <c r="R700" i="5"/>
  <c r="R699" i="5"/>
  <c r="Q698" i="5"/>
  <c r="P698" i="5"/>
  <c r="O698" i="5"/>
  <c r="N698" i="5"/>
  <c r="R697" i="5"/>
  <c r="R696" i="5"/>
  <c r="Q695" i="5"/>
  <c r="P695" i="5"/>
  <c r="O695" i="5"/>
  <c r="N695" i="5"/>
  <c r="R694" i="5"/>
  <c r="R693" i="5"/>
  <c r="Q692" i="5"/>
  <c r="P692" i="5"/>
  <c r="O692" i="5"/>
  <c r="N692" i="5"/>
  <c r="R690" i="5"/>
  <c r="Q689" i="5"/>
  <c r="P689" i="5"/>
  <c r="O689" i="5"/>
  <c r="N689" i="5"/>
  <c r="R688" i="5"/>
  <c r="R687" i="5"/>
  <c r="Q686" i="5"/>
  <c r="P686" i="5"/>
  <c r="O686" i="5"/>
  <c r="N686" i="5"/>
  <c r="R684" i="5"/>
  <c r="R682" i="5"/>
  <c r="R681" i="5"/>
  <c r="Q680" i="5"/>
  <c r="P680" i="5"/>
  <c r="O680" i="5"/>
  <c r="N680" i="5"/>
  <c r="R679" i="5"/>
  <c r="R678" i="5"/>
  <c r="Q677" i="5"/>
  <c r="P677" i="5"/>
  <c r="O677" i="5"/>
  <c r="N677" i="5"/>
  <c r="R676" i="5"/>
  <c r="R675" i="5"/>
  <c r="Q674" i="5"/>
  <c r="P674" i="5"/>
  <c r="O674" i="5"/>
  <c r="N674" i="5"/>
  <c r="R672" i="5"/>
  <c r="R671" i="5"/>
  <c r="Q670" i="5"/>
  <c r="P670" i="5"/>
  <c r="O670" i="5"/>
  <c r="N670" i="5"/>
  <c r="R669" i="5"/>
  <c r="R668" i="5"/>
  <c r="Q667" i="5"/>
  <c r="P667" i="5"/>
  <c r="O667" i="5"/>
  <c r="N667" i="5"/>
  <c r="R666" i="5"/>
  <c r="R665" i="5"/>
  <c r="Q664" i="5"/>
  <c r="P664" i="5"/>
  <c r="O664" i="5"/>
  <c r="N664" i="5"/>
  <c r="R663" i="5"/>
  <c r="R662" i="5"/>
  <c r="Q661" i="5"/>
  <c r="P661" i="5"/>
  <c r="O661" i="5"/>
  <c r="N661" i="5"/>
  <c r="R660" i="5"/>
  <c r="R659" i="5"/>
  <c r="Q658" i="5"/>
  <c r="P658" i="5"/>
  <c r="N658" i="5"/>
  <c r="R657" i="5"/>
  <c r="R656" i="5"/>
  <c r="Q655" i="5"/>
  <c r="P655" i="5"/>
  <c r="O655" i="5"/>
  <c r="N655" i="5"/>
  <c r="R653" i="5"/>
  <c r="R652" i="5"/>
  <c r="Q651" i="5"/>
  <c r="P651" i="5"/>
  <c r="O651" i="5"/>
  <c r="N651" i="5"/>
  <c r="R650" i="5"/>
  <c r="R649" i="5"/>
  <c r="Q648" i="5"/>
  <c r="P648" i="5"/>
  <c r="O648" i="5"/>
  <c r="N648" i="5"/>
  <c r="R647" i="5"/>
  <c r="R646" i="5"/>
  <c r="Q645" i="5"/>
  <c r="P645" i="5"/>
  <c r="O645" i="5"/>
  <c r="N645" i="5"/>
  <c r="R644" i="5"/>
  <c r="R643" i="5"/>
  <c r="Q642" i="5"/>
  <c r="P642" i="5"/>
  <c r="O642" i="5"/>
  <c r="N642" i="5"/>
  <c r="R641" i="5"/>
  <c r="R640" i="5"/>
  <c r="Q639" i="5"/>
  <c r="P639" i="5"/>
  <c r="O639" i="5"/>
  <c r="N639" i="5"/>
  <c r="R638" i="5"/>
  <c r="R637" i="5"/>
  <c r="Q636" i="5"/>
  <c r="P636" i="5"/>
  <c r="O636" i="5"/>
  <c r="N636" i="5"/>
  <c r="R634" i="5"/>
  <c r="R633" i="5"/>
  <c r="Q632" i="5"/>
  <c r="P632" i="5"/>
  <c r="O632" i="5"/>
  <c r="N632" i="5"/>
  <c r="R624" i="5"/>
  <c r="R623" i="5"/>
  <c r="Q622" i="5"/>
  <c r="P622" i="5"/>
  <c r="O622" i="5"/>
  <c r="N622" i="5"/>
  <c r="R621" i="5"/>
  <c r="R620" i="5"/>
  <c r="P619" i="5"/>
  <c r="O619" i="5"/>
  <c r="N619" i="5"/>
  <c r="R617" i="5"/>
  <c r="R616" i="5"/>
  <c r="R615" i="5"/>
  <c r="Q614" i="5"/>
  <c r="P614" i="5"/>
  <c r="O614" i="5"/>
  <c r="N614" i="5"/>
  <c r="R613" i="5"/>
  <c r="Q612" i="5"/>
  <c r="P612" i="5"/>
  <c r="O612" i="5"/>
  <c r="N612" i="5"/>
  <c r="R611" i="5"/>
  <c r="Q610" i="5"/>
  <c r="P610" i="5"/>
  <c r="O610" i="5"/>
  <c r="N610" i="5"/>
  <c r="R609" i="5"/>
  <c r="Q608" i="5"/>
  <c r="P608" i="5"/>
  <c r="O608" i="5"/>
  <c r="N608" i="5"/>
  <c r="R607" i="5"/>
  <c r="R606" i="5"/>
  <c r="Q605" i="5"/>
  <c r="P605" i="5"/>
  <c r="O605" i="5"/>
  <c r="N605" i="5"/>
  <c r="R603" i="5"/>
  <c r="Q602" i="5"/>
  <c r="P602" i="5"/>
  <c r="O602" i="5"/>
  <c r="N602" i="5"/>
  <c r="R601" i="5"/>
  <c r="Q600" i="5"/>
  <c r="P600" i="5"/>
  <c r="O600" i="5"/>
  <c r="N600" i="5"/>
  <c r="R591" i="5"/>
  <c r="Q590" i="5"/>
  <c r="P590" i="5"/>
  <c r="O590" i="5"/>
  <c r="N590" i="5"/>
  <c r="R589" i="5"/>
  <c r="Q588" i="5"/>
  <c r="P588" i="5"/>
  <c r="O588" i="5"/>
  <c r="N588" i="5"/>
  <c r="R587" i="5"/>
  <c r="Q586" i="5"/>
  <c r="P586" i="5"/>
  <c r="O586" i="5"/>
  <c r="N586" i="5"/>
  <c r="R584" i="5"/>
  <c r="Q583" i="5"/>
  <c r="P583" i="5"/>
  <c r="O583" i="5"/>
  <c r="N583" i="5"/>
  <c r="R582" i="5"/>
  <c r="Q581" i="5"/>
  <c r="P581" i="5"/>
  <c r="O581" i="5"/>
  <c r="N581" i="5"/>
  <c r="R578" i="5"/>
  <c r="R576" i="5"/>
  <c r="Q575" i="5"/>
  <c r="P575" i="5"/>
  <c r="O575" i="5"/>
  <c r="N575" i="5"/>
  <c r="R573" i="5"/>
  <c r="Q572" i="5"/>
  <c r="P572" i="5"/>
  <c r="O572" i="5"/>
  <c r="N572" i="5"/>
  <c r="R571" i="5"/>
  <c r="Q570" i="5"/>
  <c r="P570" i="5"/>
  <c r="O570" i="5"/>
  <c r="N570" i="5"/>
  <c r="R568" i="5"/>
  <c r="R567" i="5"/>
  <c r="R566" i="5"/>
  <c r="Q565" i="5"/>
  <c r="P565" i="5"/>
  <c r="O565" i="5"/>
  <c r="N565" i="5"/>
  <c r="R564" i="5"/>
  <c r="Q563" i="5"/>
  <c r="P563" i="5"/>
  <c r="O563" i="5"/>
  <c r="N563" i="5"/>
  <c r="R559" i="5"/>
  <c r="Q558" i="5"/>
  <c r="P558" i="5"/>
  <c r="O558" i="5"/>
  <c r="N558" i="5"/>
  <c r="R557" i="5"/>
  <c r="Q556" i="5"/>
  <c r="P556" i="5"/>
  <c r="O556" i="5"/>
  <c r="N556" i="5"/>
  <c r="R555" i="5"/>
  <c r="R554" i="5"/>
  <c r="R553" i="5"/>
  <c r="Q552" i="5"/>
  <c r="P552" i="5"/>
  <c r="O552" i="5"/>
  <c r="N552" i="5"/>
  <c r="R551" i="5"/>
  <c r="P550" i="5"/>
  <c r="O550" i="5"/>
  <c r="N550" i="5"/>
  <c r="R549" i="5"/>
  <c r="R548" i="5"/>
  <c r="R547" i="5"/>
  <c r="R546" i="5"/>
  <c r="Q545" i="5"/>
  <c r="P545" i="5"/>
  <c r="O545" i="5"/>
  <c r="N545" i="5"/>
  <c r="R544" i="5"/>
  <c r="R543" i="5"/>
  <c r="R542" i="5"/>
  <c r="Q541" i="5"/>
  <c r="P541" i="5"/>
  <c r="O541" i="5"/>
  <c r="N541" i="5"/>
  <c r="R540" i="5"/>
  <c r="Q539" i="5"/>
  <c r="P539" i="5"/>
  <c r="O539" i="5"/>
  <c r="N539" i="5"/>
  <c r="R538" i="5"/>
  <c r="Q537" i="5"/>
  <c r="P537" i="5"/>
  <c r="O537" i="5"/>
  <c r="N537" i="5"/>
  <c r="R536" i="5"/>
  <c r="R535" i="5"/>
  <c r="Q534" i="5"/>
  <c r="P534" i="5"/>
  <c r="O534" i="5"/>
  <c r="N534" i="5"/>
  <c r="R533" i="5"/>
  <c r="R532" i="5"/>
  <c r="Q531" i="5"/>
  <c r="P531" i="5"/>
  <c r="O531" i="5"/>
  <c r="N531" i="5"/>
  <c r="R530" i="5"/>
  <c r="R529" i="5"/>
  <c r="Q528" i="5"/>
  <c r="P528" i="5"/>
  <c r="O528" i="5"/>
  <c r="N528" i="5"/>
  <c r="R526" i="5"/>
  <c r="Q525" i="5"/>
  <c r="P525" i="5"/>
  <c r="O525" i="5"/>
  <c r="N525" i="5"/>
  <c r="R524" i="5"/>
  <c r="R523" i="5"/>
  <c r="R522" i="5"/>
  <c r="Q521" i="5"/>
  <c r="P521" i="5"/>
  <c r="O521" i="5"/>
  <c r="N521" i="5"/>
  <c r="R519" i="5"/>
  <c r="R518" i="5"/>
  <c r="R517" i="5"/>
  <c r="Q516" i="5"/>
  <c r="P516" i="5"/>
  <c r="O516" i="5"/>
  <c r="N516" i="5"/>
  <c r="R515" i="5"/>
  <c r="R514" i="5"/>
  <c r="Q513" i="5"/>
  <c r="P513" i="5"/>
  <c r="O513" i="5"/>
  <c r="N513" i="5"/>
  <c r="R512" i="5"/>
  <c r="R511" i="5"/>
  <c r="R510" i="5"/>
  <c r="R509" i="5"/>
  <c r="Q508" i="5"/>
  <c r="P508" i="5"/>
  <c r="O508" i="5"/>
  <c r="N508" i="5"/>
  <c r="R507" i="5"/>
  <c r="Q506" i="5"/>
  <c r="P506" i="5"/>
  <c r="O506" i="5"/>
  <c r="N506" i="5"/>
  <c r="R505" i="5"/>
  <c r="Q504" i="5"/>
  <c r="P504" i="5"/>
  <c r="O504" i="5"/>
  <c r="N504" i="5"/>
  <c r="R500" i="5"/>
  <c r="Q499" i="5"/>
  <c r="Q498" i="5" s="1"/>
  <c r="P499" i="5"/>
  <c r="P498" i="5" s="1"/>
  <c r="O499" i="5"/>
  <c r="O498" i="5" s="1"/>
  <c r="N499" i="5"/>
  <c r="N498" i="5" s="1"/>
  <c r="R497" i="5"/>
  <c r="Q496" i="5"/>
  <c r="P496" i="5"/>
  <c r="O496" i="5"/>
  <c r="N496" i="5"/>
  <c r="R495" i="5"/>
  <c r="R494" i="5"/>
  <c r="Q493" i="5"/>
  <c r="P493" i="5"/>
  <c r="O493" i="5"/>
  <c r="N493" i="5"/>
  <c r="R492" i="5"/>
  <c r="Q491" i="5"/>
  <c r="P491" i="5"/>
  <c r="O491" i="5"/>
  <c r="N491" i="5"/>
  <c r="R489" i="5"/>
  <c r="R488" i="5"/>
  <c r="Q487" i="5"/>
  <c r="P487" i="5"/>
  <c r="O487" i="5"/>
  <c r="N487" i="5"/>
  <c r="R486" i="5"/>
  <c r="R485" i="5"/>
  <c r="Q484" i="5"/>
  <c r="P484" i="5"/>
  <c r="O484" i="5"/>
  <c r="N484" i="5"/>
  <c r="R483" i="5"/>
  <c r="R482" i="5"/>
  <c r="R479" i="5"/>
  <c r="R478" i="5"/>
  <c r="Q477" i="5"/>
  <c r="P477" i="5"/>
  <c r="O477" i="5"/>
  <c r="N477" i="5"/>
  <c r="N474" i="5" s="1"/>
  <c r="R476" i="5"/>
  <c r="Q475" i="5"/>
  <c r="P475" i="5"/>
  <c r="O475" i="5"/>
  <c r="N475" i="5"/>
  <c r="Q473" i="5"/>
  <c r="O473" i="5"/>
  <c r="Q471" i="5"/>
  <c r="P471" i="5"/>
  <c r="O471" i="5"/>
  <c r="R469" i="5"/>
  <c r="Q468" i="5"/>
  <c r="P468" i="5"/>
  <c r="O468" i="5"/>
  <c r="N468" i="5"/>
  <c r="R467" i="5"/>
  <c r="Q466" i="5"/>
  <c r="P466" i="5"/>
  <c r="O466" i="5"/>
  <c r="N466" i="5"/>
  <c r="Q464" i="5"/>
  <c r="P464" i="5"/>
  <c r="O464" i="5"/>
  <c r="R462" i="5"/>
  <c r="Q461" i="5"/>
  <c r="P461" i="5"/>
  <c r="O461" i="5"/>
  <c r="N461" i="5"/>
  <c r="R460" i="5"/>
  <c r="Q459" i="5"/>
  <c r="P459" i="5"/>
  <c r="O459" i="5"/>
  <c r="N459" i="5"/>
  <c r="R457" i="5"/>
  <c r="Q456" i="5"/>
  <c r="P456" i="5"/>
  <c r="O456" i="5"/>
  <c r="N456" i="5"/>
  <c r="R455" i="5"/>
  <c r="Q454" i="5"/>
  <c r="P454" i="5"/>
  <c r="O454" i="5"/>
  <c r="N454" i="5"/>
  <c r="R452" i="5"/>
  <c r="Q451" i="5"/>
  <c r="P451" i="5"/>
  <c r="O451" i="5"/>
  <c r="N451" i="5"/>
  <c r="R450" i="5"/>
  <c r="Q449" i="5"/>
  <c r="P449" i="5"/>
  <c r="O449" i="5"/>
  <c r="N449" i="5"/>
  <c r="R448" i="5"/>
  <c r="Q447" i="5"/>
  <c r="P447" i="5"/>
  <c r="O447" i="5"/>
  <c r="N447" i="5"/>
  <c r="R445" i="5"/>
  <c r="Q444" i="5"/>
  <c r="P444" i="5"/>
  <c r="O444" i="5"/>
  <c r="N444" i="5"/>
  <c r="R443" i="5"/>
  <c r="Q442" i="5"/>
  <c r="P442" i="5"/>
  <c r="O442" i="5"/>
  <c r="N442" i="5"/>
  <c r="R440" i="5"/>
  <c r="Q439" i="5"/>
  <c r="P439" i="5"/>
  <c r="O439" i="5"/>
  <c r="N439" i="5"/>
  <c r="R438" i="5"/>
  <c r="R437" i="5"/>
  <c r="Q436" i="5"/>
  <c r="P436" i="5"/>
  <c r="O436" i="5"/>
  <c r="N436" i="5"/>
  <c r="R434" i="5"/>
  <c r="Q433" i="5"/>
  <c r="Q432" i="5" s="1"/>
  <c r="P433" i="5"/>
  <c r="P432" i="5" s="1"/>
  <c r="O433" i="5"/>
  <c r="O432" i="5" s="1"/>
  <c r="N433" i="5"/>
  <c r="N432" i="5" s="1"/>
  <c r="R429" i="5"/>
  <c r="Q428" i="5"/>
  <c r="P428" i="5"/>
  <c r="O428" i="5"/>
  <c r="N428" i="5"/>
  <c r="R427" i="5"/>
  <c r="Q426" i="5"/>
  <c r="P426" i="5"/>
  <c r="O426" i="5"/>
  <c r="N426" i="5"/>
  <c r="R425" i="5"/>
  <c r="Q424" i="5"/>
  <c r="P424" i="5"/>
  <c r="O424" i="5"/>
  <c r="N424" i="5"/>
  <c r="R423" i="5"/>
  <c r="Q422" i="5"/>
  <c r="P422" i="5"/>
  <c r="O422" i="5"/>
  <c r="N422" i="5"/>
  <c r="R421" i="5"/>
  <c r="R420" i="5"/>
  <c r="Q419" i="5"/>
  <c r="P419" i="5"/>
  <c r="O419" i="5"/>
  <c r="N419" i="5"/>
  <c r="R418" i="5"/>
  <c r="Q417" i="5"/>
  <c r="P417" i="5"/>
  <c r="O417" i="5"/>
  <c r="N417" i="5"/>
  <c r="R415" i="5"/>
  <c r="Q414" i="5"/>
  <c r="P414" i="5"/>
  <c r="O414" i="5"/>
  <c r="N414" i="5"/>
  <c r="R413" i="5"/>
  <c r="Q412" i="5"/>
  <c r="P412" i="5"/>
  <c r="O412" i="5"/>
  <c r="N412" i="5"/>
  <c r="R410" i="5"/>
  <c r="Q409" i="5"/>
  <c r="P409" i="5"/>
  <c r="O409" i="5"/>
  <c r="N409" i="5"/>
  <c r="R408" i="5"/>
  <c r="Q407" i="5"/>
  <c r="P407" i="5"/>
  <c r="O407" i="5"/>
  <c r="N407" i="5"/>
  <c r="R406" i="5"/>
  <c r="Q405" i="5"/>
  <c r="P405" i="5"/>
  <c r="O405" i="5"/>
  <c r="N405" i="5"/>
  <c r="R403" i="5"/>
  <c r="Q402" i="5"/>
  <c r="Q401" i="5" s="1"/>
  <c r="P402" i="5"/>
  <c r="P401" i="5" s="1"/>
  <c r="O402" i="5"/>
  <c r="O401" i="5" s="1"/>
  <c r="N402" i="5"/>
  <c r="N401" i="5" s="1"/>
  <c r="R400" i="5"/>
  <c r="Q399" i="5"/>
  <c r="P399" i="5"/>
  <c r="O399" i="5"/>
  <c r="N399" i="5"/>
  <c r="R398" i="5"/>
  <c r="R397" i="5"/>
  <c r="Q396" i="5"/>
  <c r="P396" i="5"/>
  <c r="O396" i="5"/>
  <c r="N396" i="5"/>
  <c r="R395" i="5"/>
  <c r="Q394" i="5"/>
  <c r="P394" i="5"/>
  <c r="O394" i="5"/>
  <c r="N394" i="5"/>
  <c r="R392" i="5"/>
  <c r="Q391" i="5"/>
  <c r="P391" i="5"/>
  <c r="O391" i="5"/>
  <c r="N391" i="5"/>
  <c r="R390" i="5"/>
  <c r="Q389" i="5"/>
  <c r="P389" i="5"/>
  <c r="O389" i="5"/>
  <c r="N389" i="5"/>
  <c r="R388" i="5"/>
  <c r="Q387" i="5"/>
  <c r="P387" i="5"/>
  <c r="O387" i="5"/>
  <c r="N387" i="5"/>
  <c r="R386" i="5"/>
  <c r="Q385" i="5"/>
  <c r="P385" i="5"/>
  <c r="O385" i="5"/>
  <c r="N385" i="5"/>
  <c r="R383" i="5"/>
  <c r="Q382" i="5"/>
  <c r="P382" i="5"/>
  <c r="O382" i="5"/>
  <c r="N382" i="5"/>
  <c r="R381" i="5"/>
  <c r="Q380" i="5"/>
  <c r="P380" i="5"/>
  <c r="O380" i="5"/>
  <c r="N380" i="5"/>
  <c r="R378" i="5"/>
  <c r="R377" i="5"/>
  <c r="Q376" i="5"/>
  <c r="P376" i="5"/>
  <c r="O376" i="5"/>
  <c r="N376" i="5"/>
  <c r="R375" i="5"/>
  <c r="Q374" i="5"/>
  <c r="O374" i="5"/>
  <c r="N374" i="5"/>
  <c r="R373" i="5"/>
  <c r="Q372" i="5"/>
  <c r="P372" i="5"/>
  <c r="O372" i="5"/>
  <c r="N372" i="5"/>
  <c r="R371" i="5"/>
  <c r="Q370" i="5"/>
  <c r="P370" i="5"/>
  <c r="O370" i="5"/>
  <c r="N370" i="5"/>
  <c r="R369" i="5"/>
  <c r="R368" i="5"/>
  <c r="Q367" i="5"/>
  <c r="P367" i="5"/>
  <c r="O367" i="5"/>
  <c r="N367" i="5"/>
  <c r="R365" i="5"/>
  <c r="Q364" i="5"/>
  <c r="P364" i="5"/>
  <c r="O364" i="5"/>
  <c r="N364" i="5"/>
  <c r="R363" i="5"/>
  <c r="Q362" i="5"/>
  <c r="P362" i="5"/>
  <c r="O362" i="5"/>
  <c r="N362" i="5"/>
  <c r="R361" i="5"/>
  <c r="Q360" i="5"/>
  <c r="P360" i="5"/>
  <c r="O360" i="5"/>
  <c r="N360" i="5"/>
  <c r="Q1339" i="5" l="1"/>
  <c r="Q1044" i="5"/>
  <c r="O1044" i="5"/>
  <c r="P1044" i="5"/>
  <c r="N1339" i="5"/>
  <c r="O1339" i="5"/>
  <c r="N1330" i="5"/>
  <c r="O1330" i="5"/>
  <c r="P1330" i="5"/>
  <c r="Q1330" i="5"/>
  <c r="N1302" i="5"/>
  <c r="P1302" i="5"/>
  <c r="Q1302" i="5"/>
  <c r="O1302" i="5"/>
  <c r="N1248" i="5"/>
  <c r="O1248" i="5"/>
  <c r="P1248" i="5"/>
  <c r="Q1248" i="5"/>
  <c r="R1288" i="5"/>
  <c r="O1226" i="5"/>
  <c r="P1226" i="5"/>
  <c r="N1226" i="5"/>
  <c r="N1223" i="5" s="1"/>
  <c r="R1223" i="5" s="1"/>
  <c r="Q1226" i="5"/>
  <c r="Q1184" i="5"/>
  <c r="Q1199" i="5"/>
  <c r="O1199" i="5"/>
  <c r="P1199" i="5"/>
  <c r="O1184" i="5"/>
  <c r="P1184" i="5"/>
  <c r="N1199" i="5"/>
  <c r="N1167" i="5"/>
  <c r="P892" i="5"/>
  <c r="O1167" i="5"/>
  <c r="P1167" i="5"/>
  <c r="Q1167" i="5"/>
  <c r="Q892" i="5"/>
  <c r="N892" i="5"/>
  <c r="O892" i="5"/>
  <c r="P868" i="5"/>
  <c r="N868" i="5"/>
  <c r="O868" i="5"/>
  <c r="Q868" i="5"/>
  <c r="P813" i="5"/>
  <c r="N813" i="5"/>
  <c r="Q813" i="5"/>
  <c r="O813" i="5"/>
  <c r="Q618" i="5"/>
  <c r="P770" i="5"/>
  <c r="N730" i="5"/>
  <c r="O730" i="5"/>
  <c r="P730" i="5"/>
  <c r="O618" i="5"/>
  <c r="P712" i="5"/>
  <c r="N618" i="5"/>
  <c r="O712" i="5"/>
  <c r="P618" i="5"/>
  <c r="N712" i="5"/>
  <c r="Q730" i="5"/>
  <c r="N1154" i="5"/>
  <c r="O1154" i="5"/>
  <c r="P1154" i="5"/>
  <c r="Q1154" i="5"/>
  <c r="R721" i="5"/>
  <c r="Q712" i="5"/>
  <c r="R632" i="5"/>
  <c r="O1867" i="5"/>
  <c r="N585" i="5"/>
  <c r="O585" i="5"/>
  <c r="P585" i="5"/>
  <c r="Q585" i="5"/>
  <c r="O527" i="5"/>
  <c r="N527" i="5"/>
  <c r="P527" i="5"/>
  <c r="Q527" i="5"/>
  <c r="N480" i="5"/>
  <c r="O480" i="5"/>
  <c r="P480" i="5"/>
  <c r="Q480" i="5"/>
  <c r="O463" i="5"/>
  <c r="Q463" i="5"/>
  <c r="P463" i="5"/>
  <c r="O384" i="5"/>
  <c r="Q384" i="5"/>
  <c r="P384" i="5"/>
  <c r="N384" i="5"/>
  <c r="N2043" i="5"/>
  <c r="O2043" i="5"/>
  <c r="N2054" i="5"/>
  <c r="O2031" i="5"/>
  <c r="Q2043" i="5"/>
  <c r="Q2054" i="5"/>
  <c r="O2054" i="5"/>
  <c r="P2043" i="5"/>
  <c r="P1838" i="5"/>
  <c r="P2054" i="5"/>
  <c r="P2031" i="5"/>
  <c r="Q2031" i="5"/>
  <c r="N2031" i="5"/>
  <c r="N1944" i="5"/>
  <c r="O1944" i="5"/>
  <c r="P1944" i="5"/>
  <c r="Q1944" i="5"/>
  <c r="P1867" i="5"/>
  <c r="Q1892" i="5"/>
  <c r="N1880" i="5"/>
  <c r="O1880" i="5"/>
  <c r="P1880" i="5"/>
  <c r="Q1880" i="5"/>
  <c r="O1917" i="5"/>
  <c r="N1892" i="5"/>
  <c r="O1892" i="5"/>
  <c r="P1892" i="5"/>
  <c r="R1952" i="5"/>
  <c r="N1867" i="5"/>
  <c r="Q1867" i="5"/>
  <c r="O1792" i="5"/>
  <c r="R23" i="5"/>
  <c r="N182" i="5"/>
  <c r="O182" i="5"/>
  <c r="Q182" i="5"/>
  <c r="P182" i="5"/>
  <c r="P196" i="5"/>
  <c r="Q196" i="5"/>
  <c r="N196" i="5"/>
  <c r="O196" i="5"/>
  <c r="N154" i="5"/>
  <c r="P154" i="5"/>
  <c r="O154" i="5"/>
  <c r="Q154" i="5"/>
  <c r="Q143" i="5"/>
  <c r="N143" i="5"/>
  <c r="O143" i="5"/>
  <c r="P143" i="5"/>
  <c r="N114" i="5"/>
  <c r="O114" i="5"/>
  <c r="P114" i="5"/>
  <c r="Q114" i="5"/>
  <c r="N98" i="5"/>
  <c r="Q98" i="5"/>
  <c r="P98" i="5"/>
  <c r="O98" i="5"/>
  <c r="N68" i="5"/>
  <c r="Q68" i="5"/>
  <c r="P68" i="5"/>
  <c r="O68" i="5"/>
  <c r="O56" i="5"/>
  <c r="P56" i="5"/>
  <c r="Q56" i="5"/>
  <c r="N56" i="5"/>
  <c r="P43" i="5"/>
  <c r="N43" i="5"/>
  <c r="Q43" i="5"/>
  <c r="O43" i="5"/>
  <c r="P318" i="5"/>
  <c r="N318" i="5"/>
  <c r="O318" i="5"/>
  <c r="Q318" i="5"/>
  <c r="N209" i="5"/>
  <c r="O209" i="5"/>
  <c r="P209" i="5"/>
  <c r="Q209" i="5"/>
  <c r="N300" i="5"/>
  <c r="Q300" i="5"/>
  <c r="O300" i="5"/>
  <c r="P300" i="5"/>
  <c r="N241" i="5"/>
  <c r="O241" i="5"/>
  <c r="P241" i="5"/>
  <c r="Q241" i="5"/>
  <c r="N274" i="5"/>
  <c r="O274" i="5"/>
  <c r="Q274" i="5"/>
  <c r="P274" i="5"/>
  <c r="Q34" i="5"/>
  <c r="N34" i="5"/>
  <c r="O34" i="5"/>
  <c r="P34" i="5"/>
  <c r="N1653" i="5"/>
  <c r="O1653" i="5"/>
  <c r="Q1653" i="5"/>
  <c r="P1653" i="5"/>
  <c r="O1606" i="5"/>
  <c r="P1606" i="5"/>
  <c r="N1606" i="5"/>
  <c r="Q1606" i="5"/>
  <c r="N1739" i="5"/>
  <c r="P1739" i="5"/>
  <c r="Q1739" i="5"/>
  <c r="O1739" i="5"/>
  <c r="N986" i="5"/>
  <c r="Q986" i="5"/>
  <c r="O986" i="5"/>
  <c r="P1774" i="5"/>
  <c r="N1714" i="5"/>
  <c r="O1714" i="5"/>
  <c r="P1714" i="5"/>
  <c r="Q1714" i="5"/>
  <c r="N330" i="5"/>
  <c r="P1213" i="5"/>
  <c r="O802" i="5"/>
  <c r="Q379" i="5"/>
  <c r="P996" i="5"/>
  <c r="R1042" i="5"/>
  <c r="O1691" i="5"/>
  <c r="R360" i="5"/>
  <c r="N777" i="5"/>
  <c r="N1377" i="5"/>
  <c r="Q359" i="5"/>
  <c r="Q453" i="5"/>
  <c r="N599" i="5"/>
  <c r="P520" i="5"/>
  <c r="N1640" i="5"/>
  <c r="Q223" i="5"/>
  <c r="P1691" i="5"/>
  <c r="Q1691" i="5"/>
  <c r="R795" i="5"/>
  <c r="N1213" i="5"/>
  <c r="R1844" i="5"/>
  <c r="N1691" i="5"/>
  <c r="R1481" i="5"/>
  <c r="R1503" i="5"/>
  <c r="R39" i="5"/>
  <c r="R468" i="5"/>
  <c r="R32" i="5"/>
  <c r="R1082" i="5"/>
  <c r="R52" i="5"/>
  <c r="R1903" i="5"/>
  <c r="N1905" i="5"/>
  <c r="O1640" i="5"/>
  <c r="O330" i="5"/>
  <c r="O879" i="5"/>
  <c r="R1589" i="5"/>
  <c r="O236" i="5"/>
  <c r="N267" i="5"/>
  <c r="R2196" i="5"/>
  <c r="P1681" i="5"/>
  <c r="O223" i="5"/>
  <c r="N338" i="5"/>
  <c r="N996" i="5"/>
  <c r="O574" i="5"/>
  <c r="N770" i="5"/>
  <c r="N411" i="5"/>
  <c r="N1787" i="5"/>
  <c r="O1218" i="5"/>
  <c r="R1853" i="5"/>
  <c r="N673" i="5"/>
  <c r="P267" i="5"/>
  <c r="Q1213" i="5"/>
  <c r="R1737" i="5"/>
  <c r="R1762" i="5"/>
  <c r="R124" i="5"/>
  <c r="R1031" i="5"/>
  <c r="Q879" i="5"/>
  <c r="R1381" i="5"/>
  <c r="R1534" i="5"/>
  <c r="N1591" i="5"/>
  <c r="R205" i="5"/>
  <c r="O1213" i="5"/>
  <c r="N435" i="5"/>
  <c r="R588" i="5"/>
  <c r="R1740" i="5"/>
  <c r="Q2000" i="5"/>
  <c r="R1047" i="5"/>
  <c r="R1135" i="5"/>
  <c r="P1351" i="5"/>
  <c r="R563" i="5"/>
  <c r="R1114" i="5"/>
  <c r="R1884" i="5"/>
  <c r="Q924" i="5"/>
  <c r="Q923" i="5" s="1"/>
  <c r="O2199" i="5"/>
  <c r="O1669" i="5"/>
  <c r="N1681" i="5"/>
  <c r="R60" i="5"/>
  <c r="O1787" i="5"/>
  <c r="R1244" i="5"/>
  <c r="R506" i="5"/>
  <c r="P2199" i="5"/>
  <c r="R1545" i="5"/>
  <c r="P348" i="5"/>
  <c r="P1787" i="5"/>
  <c r="R1925" i="5"/>
  <c r="R1948" i="5"/>
  <c r="R2101" i="5"/>
  <c r="R1131" i="5"/>
  <c r="O470" i="5"/>
  <c r="Q520" i="5"/>
  <c r="P393" i="5"/>
  <c r="R845" i="5"/>
  <c r="O1377" i="5"/>
  <c r="R1586" i="5"/>
  <c r="O1905" i="5"/>
  <c r="R941" i="5"/>
  <c r="Q441" i="5"/>
  <c r="R773" i="5"/>
  <c r="P777" i="5"/>
  <c r="O1395" i="5"/>
  <c r="R1822" i="5"/>
  <c r="R1035" i="5"/>
  <c r="P379" i="5"/>
  <c r="R1419" i="5"/>
  <c r="N236" i="5"/>
  <c r="R275" i="5"/>
  <c r="N1792" i="5"/>
  <c r="R1152" i="5"/>
  <c r="R600" i="5"/>
  <c r="R1965" i="5"/>
  <c r="O1980" i="5"/>
  <c r="O1979" i="5" s="1"/>
  <c r="R433" i="5"/>
  <c r="R466" i="5"/>
  <c r="R118" i="5"/>
  <c r="P223" i="5"/>
  <c r="R1850" i="5"/>
  <c r="R1865" i="5"/>
  <c r="R1972" i="5"/>
  <c r="P2000" i="5"/>
  <c r="R1146" i="5"/>
  <c r="N569" i="5"/>
  <c r="O918" i="5"/>
  <c r="Q2199" i="5"/>
  <c r="P366" i="5"/>
  <c r="R444" i="5"/>
  <c r="O569" i="5"/>
  <c r="Q599" i="5"/>
  <c r="R648" i="5"/>
  <c r="R707" i="5"/>
  <c r="R764" i="5"/>
  <c r="Q770" i="5"/>
  <c r="R869" i="5"/>
  <c r="P1526" i="5"/>
  <c r="O1591" i="5"/>
  <c r="O1731" i="5"/>
  <c r="R352" i="5"/>
  <c r="Q1905" i="5"/>
  <c r="R1078" i="5"/>
  <c r="R1237" i="5"/>
  <c r="O1325" i="5"/>
  <c r="R1793" i="5"/>
  <c r="R2131" i="5"/>
  <c r="R1090" i="5"/>
  <c r="O359" i="5"/>
  <c r="P569" i="5"/>
  <c r="R692" i="5"/>
  <c r="R2202" i="5"/>
  <c r="R1400" i="5"/>
  <c r="R112" i="5"/>
  <c r="R172" i="5"/>
  <c r="P231" i="5"/>
  <c r="R1913" i="5"/>
  <c r="N1044" i="5"/>
  <c r="P1218" i="5"/>
  <c r="R493" i="5"/>
  <c r="N1576" i="5"/>
  <c r="Q1917" i="5"/>
  <c r="R1104" i="5"/>
  <c r="R1317" i="5"/>
  <c r="R1383" i="5"/>
  <c r="R1574" i="5"/>
  <c r="R1422" i="5"/>
  <c r="R382" i="5"/>
  <c r="P599" i="5"/>
  <c r="R853" i="5"/>
  <c r="P11" i="5"/>
  <c r="P10" i="5" s="1"/>
  <c r="O1511" i="5"/>
  <c r="R1552" i="5"/>
  <c r="Q1731" i="5"/>
  <c r="R232" i="5"/>
  <c r="R2048" i="5"/>
  <c r="Q1218" i="5"/>
  <c r="R399" i="5"/>
  <c r="N562" i="5"/>
  <c r="N580" i="5"/>
  <c r="R905" i="5"/>
  <c r="R916" i="5"/>
  <c r="N166" i="5"/>
  <c r="P338" i="5"/>
  <c r="R1810" i="5"/>
  <c r="N1826" i="5"/>
  <c r="N1980" i="5"/>
  <c r="N1979" i="5" s="1"/>
  <c r="P1001" i="5"/>
  <c r="O562" i="5"/>
  <c r="P1395" i="5"/>
  <c r="N1426" i="5"/>
  <c r="R1521" i="5"/>
  <c r="O29" i="5"/>
  <c r="R167" i="5"/>
  <c r="O1826" i="5"/>
  <c r="R1888" i="5"/>
  <c r="R1129" i="5"/>
  <c r="R935" i="5"/>
  <c r="O490" i="5"/>
  <c r="Q338" i="5"/>
  <c r="P490" i="5"/>
  <c r="N1852" i="5"/>
  <c r="P404" i="5"/>
  <c r="R389" i="5"/>
  <c r="P635" i="5"/>
  <c r="R686" i="5"/>
  <c r="R877" i="5"/>
  <c r="R925" i="5"/>
  <c r="N1395" i="5"/>
  <c r="P1731" i="5"/>
  <c r="R1747" i="5"/>
  <c r="Q29" i="5"/>
  <c r="R108" i="5"/>
  <c r="R234" i="5"/>
  <c r="O292" i="5"/>
  <c r="Q1787" i="5"/>
  <c r="P1801" i="5"/>
  <c r="Q1980" i="5"/>
  <c r="Q1979" i="5" s="1"/>
  <c r="R200" i="5"/>
  <c r="O453" i="5"/>
  <c r="Q490" i="5"/>
  <c r="R1812" i="5"/>
  <c r="R1856" i="5"/>
  <c r="R387" i="5"/>
  <c r="R394" i="5"/>
  <c r="R432" i="5"/>
  <c r="R491" i="5"/>
  <c r="R558" i="5"/>
  <c r="R1478" i="5"/>
  <c r="R1721" i="5"/>
  <c r="R88" i="5"/>
  <c r="R202" i="5"/>
  <c r="P292" i="5"/>
  <c r="R316" i="5"/>
  <c r="R2103" i="5"/>
  <c r="O1109" i="5"/>
  <c r="P453" i="5"/>
  <c r="R262" i="5"/>
  <c r="O393" i="5"/>
  <c r="N783" i="5"/>
  <c r="O11" i="5"/>
  <c r="O10" i="5" s="1"/>
  <c r="R933" i="5"/>
  <c r="Q292" i="5"/>
  <c r="R301" i="5"/>
  <c r="O348" i="5"/>
  <c r="R1909" i="5"/>
  <c r="R1915" i="5"/>
  <c r="R2007" i="5"/>
  <c r="R1705" i="5"/>
  <c r="P1385" i="5"/>
  <c r="R581" i="5"/>
  <c r="R1732" i="5"/>
  <c r="R1780" i="5"/>
  <c r="R2088" i="5"/>
  <c r="N2084" i="5"/>
  <c r="N1185" i="5"/>
  <c r="R1186" i="5"/>
  <c r="R1359" i="5"/>
  <c r="R224" i="5"/>
  <c r="R1788" i="5"/>
  <c r="R336" i="5"/>
  <c r="R2068" i="5"/>
  <c r="R534" i="5"/>
  <c r="R575" i="5"/>
  <c r="R743" i="5"/>
  <c r="Q1488" i="5"/>
  <c r="P1559" i="5"/>
  <c r="R1636" i="5"/>
  <c r="R86" i="5"/>
  <c r="R409" i="5"/>
  <c r="R456" i="5"/>
  <c r="P470" i="5"/>
  <c r="R829" i="5"/>
  <c r="R890" i="5"/>
  <c r="R1498" i="5"/>
  <c r="R1665" i="5"/>
  <c r="N231" i="5"/>
  <c r="R268" i="5"/>
  <c r="R303" i="5"/>
  <c r="R1990" i="5"/>
  <c r="R1997" i="5"/>
  <c r="N2022" i="5"/>
  <c r="R2022" i="5" s="1"/>
  <c r="R2023" i="5"/>
  <c r="O1059" i="5"/>
  <c r="R1311" i="5"/>
  <c r="R229" i="5"/>
  <c r="R1768" i="5"/>
  <c r="R1340" i="5"/>
  <c r="R531" i="5"/>
  <c r="R407" i="5"/>
  <c r="R541" i="5"/>
  <c r="P580" i="5"/>
  <c r="R590" i="5"/>
  <c r="R1527" i="5"/>
  <c r="R1567" i="5"/>
  <c r="R367" i="5"/>
  <c r="R374" i="5"/>
  <c r="R837" i="5"/>
  <c r="R1560" i="5"/>
  <c r="R217" i="5"/>
  <c r="R1964" i="5"/>
  <c r="R1229" i="5"/>
  <c r="N2000" i="5"/>
  <c r="R1796" i="5"/>
  <c r="Q1792" i="5"/>
  <c r="R1842" i="5"/>
  <c r="R791" i="5"/>
  <c r="R858" i="5"/>
  <c r="R1459" i="5"/>
  <c r="R212" i="5"/>
  <c r="R1918" i="5"/>
  <c r="O2084" i="5"/>
  <c r="R1195" i="5"/>
  <c r="R572" i="5"/>
  <c r="R74" i="5"/>
  <c r="R1848" i="5"/>
  <c r="P783" i="5"/>
  <c r="Q911" i="5"/>
  <c r="N2199" i="5"/>
  <c r="R147" i="5"/>
  <c r="R290" i="5"/>
  <c r="R1189" i="5"/>
  <c r="Q654" i="5"/>
  <c r="R664" i="5"/>
  <c r="R698" i="5"/>
  <c r="R747" i="5"/>
  <c r="O770" i="5"/>
  <c r="R1756" i="5"/>
  <c r="N82" i="5"/>
  <c r="R152" i="5"/>
  <c r="Q1852" i="5"/>
  <c r="R1436" i="5"/>
  <c r="R49" i="5"/>
  <c r="R110" i="5"/>
  <c r="R1045" i="5"/>
  <c r="R1133" i="5"/>
  <c r="P416" i="5"/>
  <c r="N441" i="5"/>
  <c r="Q470" i="5"/>
  <c r="R741" i="5"/>
  <c r="R1539" i="5"/>
  <c r="R1728" i="5"/>
  <c r="R47" i="5"/>
  <c r="R141" i="5"/>
  <c r="R194" i="5"/>
  <c r="R323" i="5"/>
  <c r="R2134" i="5"/>
  <c r="R1216" i="5"/>
  <c r="R1281" i="5"/>
  <c r="R1352" i="5"/>
  <c r="R1367" i="5"/>
  <c r="R1026" i="5"/>
  <c r="R1033" i="5"/>
  <c r="R1292" i="5"/>
  <c r="R1344" i="5"/>
  <c r="R396" i="5"/>
  <c r="R424" i="5"/>
  <c r="R499" i="5"/>
  <c r="O503" i="5"/>
  <c r="Q503" i="5"/>
  <c r="R642" i="5"/>
  <c r="R786" i="5"/>
  <c r="R851" i="5"/>
  <c r="N884" i="5"/>
  <c r="R893" i="5"/>
  <c r="P1443" i="5"/>
  <c r="P1458" i="5"/>
  <c r="P1544" i="5"/>
  <c r="N1028" i="5"/>
  <c r="R1273" i="5"/>
  <c r="R1333" i="5"/>
  <c r="Q446" i="5"/>
  <c r="N574" i="5"/>
  <c r="Q604" i="5"/>
  <c r="R605" i="5"/>
  <c r="R701" i="5"/>
  <c r="R749" i="5"/>
  <c r="R757" i="5"/>
  <c r="R793" i="5"/>
  <c r="O1385" i="5"/>
  <c r="O1443" i="5"/>
  <c r="R1468" i="5"/>
  <c r="N1511" i="5"/>
  <c r="R1531" i="5"/>
  <c r="R1667" i="5"/>
  <c r="R1752" i="5"/>
  <c r="R207" i="5"/>
  <c r="P236" i="5"/>
  <c r="R283" i="5"/>
  <c r="R305" i="5"/>
  <c r="R2097" i="5"/>
  <c r="P1141" i="5"/>
  <c r="R1266" i="5"/>
  <c r="R376" i="5"/>
  <c r="R426" i="5"/>
  <c r="N691" i="5"/>
  <c r="R833" i="5"/>
  <c r="R1500" i="5"/>
  <c r="R1759" i="5"/>
  <c r="N1774" i="5"/>
  <c r="Q231" i="5"/>
  <c r="Q267" i="5"/>
  <c r="R1890" i="5"/>
  <c r="R1314" i="5"/>
  <c r="R1331" i="5"/>
  <c r="Q458" i="5"/>
  <c r="R504" i="5"/>
  <c r="Q569" i="5"/>
  <c r="R614" i="5"/>
  <c r="R735" i="5"/>
  <c r="N751" i="5"/>
  <c r="R778" i="5"/>
  <c r="R887" i="5"/>
  <c r="R914" i="5"/>
  <c r="N918" i="5"/>
  <c r="R1572" i="5"/>
  <c r="N1669" i="5"/>
  <c r="R1699" i="5"/>
  <c r="P29" i="5"/>
  <c r="R129" i="5"/>
  <c r="R288" i="5"/>
  <c r="R307" i="5"/>
  <c r="R2004" i="5"/>
  <c r="R1163" i="5"/>
  <c r="N1544" i="5"/>
  <c r="R1725" i="5"/>
  <c r="R258" i="5"/>
  <c r="R333" i="5"/>
  <c r="R2129" i="5"/>
  <c r="Q996" i="5"/>
  <c r="R999" i="5"/>
  <c r="Q1059" i="5"/>
  <c r="R391" i="5"/>
  <c r="Q411" i="5"/>
  <c r="R552" i="5"/>
  <c r="P802" i="5"/>
  <c r="N1443" i="5"/>
  <c r="R1463" i="5"/>
  <c r="R1766" i="5"/>
  <c r="R93" i="5"/>
  <c r="N1001" i="5"/>
  <c r="R428" i="5"/>
  <c r="Q435" i="5"/>
  <c r="R539" i="5"/>
  <c r="R713" i="5"/>
  <c r="R760" i="5"/>
  <c r="R789" i="5"/>
  <c r="R821" i="5"/>
  <c r="R842" i="5"/>
  <c r="P918" i="5"/>
  <c r="R2194" i="5"/>
  <c r="Q1377" i="5"/>
  <c r="R1581" i="5"/>
  <c r="R1596" i="5"/>
  <c r="R1643" i="5"/>
  <c r="R239" i="5"/>
  <c r="R296" i="5"/>
  <c r="R1832" i="5"/>
  <c r="O1010" i="5"/>
  <c r="P1109" i="5"/>
  <c r="P1325" i="5"/>
  <c r="P359" i="5"/>
  <c r="P458" i="5"/>
  <c r="N604" i="5"/>
  <c r="Q635" i="5"/>
  <c r="R771" i="5"/>
  <c r="R803" i="5"/>
  <c r="N802" i="5"/>
  <c r="R808" i="5"/>
  <c r="Q807" i="5"/>
  <c r="R807" i="5" s="1"/>
  <c r="R875" i="5"/>
  <c r="R2191" i="5"/>
  <c r="R937" i="5"/>
  <c r="N1458" i="5"/>
  <c r="R1614" i="5"/>
  <c r="O231" i="5"/>
  <c r="P435" i="5"/>
  <c r="P604" i="5"/>
  <c r="R645" i="5"/>
  <c r="O751" i="5"/>
  <c r="N879" i="5"/>
  <c r="R2200" i="5"/>
  <c r="P1426" i="5"/>
  <c r="N1917" i="5"/>
  <c r="R1157" i="5"/>
  <c r="R372" i="5"/>
  <c r="R481" i="5"/>
  <c r="R484" i="5"/>
  <c r="R513" i="5"/>
  <c r="R655" i="5"/>
  <c r="R680" i="5"/>
  <c r="R871" i="5"/>
  <c r="R1616" i="5"/>
  <c r="R1659" i="5"/>
  <c r="R1663" i="5"/>
  <c r="R1745" i="5"/>
  <c r="P1814" i="5"/>
  <c r="R1824" i="5"/>
  <c r="Q1028" i="5"/>
  <c r="R1037" i="5"/>
  <c r="R1076" i="5"/>
  <c r="R1088" i="5"/>
  <c r="Q1109" i="5"/>
  <c r="R1253" i="5"/>
  <c r="Q1325" i="5"/>
  <c r="P1792" i="5"/>
  <c r="R1906" i="5"/>
  <c r="P2084" i="5"/>
  <c r="R2099" i="5"/>
  <c r="R2112" i="5"/>
  <c r="R1004" i="5"/>
  <c r="R1097" i="5"/>
  <c r="R1178" i="5"/>
  <c r="R1271" i="5"/>
  <c r="R1290" i="5"/>
  <c r="N1351" i="5"/>
  <c r="R362" i="5"/>
  <c r="N404" i="5"/>
  <c r="O416" i="5"/>
  <c r="R475" i="5"/>
  <c r="R525" i="5"/>
  <c r="R556" i="5"/>
  <c r="P562" i="5"/>
  <c r="O673" i="5"/>
  <c r="R816" i="5"/>
  <c r="R824" i="5"/>
  <c r="R899" i="5"/>
  <c r="R1564" i="5"/>
  <c r="R1633" i="5"/>
  <c r="P1669" i="5"/>
  <c r="O82" i="5"/>
  <c r="O128" i="5"/>
  <c r="R164" i="5"/>
  <c r="R189" i="5"/>
  <c r="R226" i="5"/>
  <c r="R281" i="5"/>
  <c r="R1836" i="5"/>
  <c r="R2041" i="5"/>
  <c r="R1013" i="5"/>
  <c r="N1126" i="5"/>
  <c r="R1172" i="5"/>
  <c r="R364" i="5"/>
  <c r="P411" i="5"/>
  <c r="R451" i="5"/>
  <c r="O458" i="5"/>
  <c r="R508" i="5"/>
  <c r="P503" i="5"/>
  <c r="Q580" i="5"/>
  <c r="R737" i="5"/>
  <c r="P751" i="5"/>
  <c r="R839" i="5"/>
  <c r="R873" i="5"/>
  <c r="Q11" i="5"/>
  <c r="Q10" i="5" s="1"/>
  <c r="P1377" i="5"/>
  <c r="N1385" i="5"/>
  <c r="R1431" i="5"/>
  <c r="O1426" i="5"/>
  <c r="O1458" i="5"/>
  <c r="R1486" i="5"/>
  <c r="R1601" i="5"/>
  <c r="R1609" i="5"/>
  <c r="R1629" i="5"/>
  <c r="R80" i="5"/>
  <c r="R136" i="5"/>
  <c r="N348" i="5"/>
  <c r="O1814" i="5"/>
  <c r="N1838" i="5"/>
  <c r="R1858" i="5"/>
  <c r="R1992" i="5"/>
  <c r="R2122" i="5"/>
  <c r="R2137" i="5"/>
  <c r="O1001" i="5"/>
  <c r="R1021" i="5"/>
  <c r="P1075" i="5"/>
  <c r="R1118" i="5"/>
  <c r="R1193" i="5"/>
  <c r="Q1351" i="5"/>
  <c r="R949" i="5"/>
  <c r="R1180" i="5"/>
  <c r="R1326" i="5"/>
  <c r="R1370" i="5"/>
  <c r="N379" i="5"/>
  <c r="R422" i="5"/>
  <c r="R537" i="5"/>
  <c r="R612" i="5"/>
  <c r="O777" i="5"/>
  <c r="R818" i="5"/>
  <c r="R1386" i="5"/>
  <c r="R1448" i="5"/>
  <c r="N1488" i="5"/>
  <c r="N1526" i="5"/>
  <c r="R1626" i="5"/>
  <c r="P1640" i="5"/>
  <c r="R271" i="5"/>
  <c r="R331" i="5"/>
  <c r="R1954" i="5"/>
  <c r="N1986" i="5"/>
  <c r="R2001" i="5"/>
  <c r="R2032" i="5"/>
  <c r="R2075" i="5"/>
  <c r="R2107" i="5"/>
  <c r="N1075" i="5"/>
  <c r="N1141" i="5"/>
  <c r="R1174" i="5"/>
  <c r="N1218" i="5"/>
  <c r="R987" i="5"/>
  <c r="O379" i="5"/>
  <c r="R461" i="5"/>
  <c r="R545" i="5"/>
  <c r="P574" i="5"/>
  <c r="O635" i="5"/>
  <c r="R651" i="5"/>
  <c r="R667" i="5"/>
  <c r="P884" i="5"/>
  <c r="P911" i="5"/>
  <c r="R2189" i="5"/>
  <c r="R1410" i="5"/>
  <c r="R1417" i="5"/>
  <c r="R1424" i="5"/>
  <c r="Q1443" i="5"/>
  <c r="R1466" i="5"/>
  <c r="O1488" i="5"/>
  <c r="R1648" i="5"/>
  <c r="R1684" i="5"/>
  <c r="N128" i="5"/>
  <c r="R186" i="5"/>
  <c r="O1986" i="5"/>
  <c r="R2009" i="5"/>
  <c r="R2094" i="5"/>
  <c r="R2138" i="5"/>
  <c r="N1010" i="5"/>
  <c r="P1028" i="5"/>
  <c r="R1073" i="5"/>
  <c r="O1092" i="5"/>
  <c r="R1121" i="5"/>
  <c r="R1161" i="5"/>
  <c r="R1168" i="5"/>
  <c r="R1251" i="5"/>
  <c r="R1303" i="5"/>
  <c r="R1348" i="5"/>
  <c r="R1365" i="5"/>
  <c r="O435" i="5"/>
  <c r="R439" i="5"/>
  <c r="R402" i="5"/>
  <c r="R449" i="5"/>
  <c r="R487" i="5"/>
  <c r="R674" i="5"/>
  <c r="Q884" i="5"/>
  <c r="R1402" i="5"/>
  <c r="Q1395" i="5"/>
  <c r="R1509" i="5"/>
  <c r="R1541" i="5"/>
  <c r="R2120" i="5"/>
  <c r="Q2084" i="5"/>
  <c r="Q960" i="5"/>
  <c r="R961" i="5"/>
  <c r="R528" i="5"/>
  <c r="R658" i="5"/>
  <c r="R689" i="5"/>
  <c r="R1697" i="5"/>
  <c r="R989" i="5"/>
  <c r="Q366" i="5"/>
  <c r="R380" i="5"/>
  <c r="R419" i="5"/>
  <c r="N416" i="5"/>
  <c r="R683" i="5"/>
  <c r="Q802" i="5"/>
  <c r="R805" i="5"/>
  <c r="R1434" i="5"/>
  <c r="Q1426" i="5"/>
  <c r="P1473" i="5"/>
  <c r="R1651" i="5"/>
  <c r="R44" i="5"/>
  <c r="R768" i="5"/>
  <c r="O884" i="5"/>
  <c r="R885" i="5"/>
  <c r="Q1473" i="5"/>
  <c r="R1474" i="5"/>
  <c r="R1519" i="5"/>
  <c r="Q1511" i="5"/>
  <c r="R197" i="5"/>
  <c r="R454" i="5"/>
  <c r="N453" i="5"/>
  <c r="R661" i="5"/>
  <c r="N393" i="5"/>
  <c r="Q404" i="5"/>
  <c r="Q416" i="5"/>
  <c r="R442" i="5"/>
  <c r="R516" i="5"/>
  <c r="R602" i="5"/>
  <c r="R636" i="5"/>
  <c r="Q751" i="5"/>
  <c r="R754" i="5"/>
  <c r="R800" i="5"/>
  <c r="R921" i="5"/>
  <c r="Q918" i="5"/>
  <c r="Q1640" i="5"/>
  <c r="R1641" i="5"/>
  <c r="R1495" i="5"/>
  <c r="O1409" i="5"/>
  <c r="P1488" i="5"/>
  <c r="R1878" i="5"/>
  <c r="O1838" i="5"/>
  <c r="R1839" i="5"/>
  <c r="R1871" i="5"/>
  <c r="Q1126" i="5"/>
  <c r="R1127" i="5"/>
  <c r="O338" i="5"/>
  <c r="R339" i="5"/>
  <c r="R1444" i="5"/>
  <c r="R1735" i="5"/>
  <c r="N1731" i="5"/>
  <c r="R349" i="5"/>
  <c r="Q348" i="5"/>
  <c r="R1200" i="5"/>
  <c r="R1439" i="5"/>
  <c r="R1661" i="5"/>
  <c r="R775" i="5"/>
  <c r="R866" i="5"/>
  <c r="P865" i="5"/>
  <c r="R865" i="5" s="1"/>
  <c r="O411" i="5"/>
  <c r="R414" i="5"/>
  <c r="R436" i="5"/>
  <c r="R459" i="5"/>
  <c r="N458" i="5"/>
  <c r="N503" i="5"/>
  <c r="O691" i="5"/>
  <c r="R727" i="5"/>
  <c r="R1569" i="5"/>
  <c r="R1607" i="5"/>
  <c r="R279" i="5"/>
  <c r="R784" i="5"/>
  <c r="R1524" i="5"/>
  <c r="R570" i="5"/>
  <c r="Q1544" i="5"/>
  <c r="R1549" i="5"/>
  <c r="R799" i="5"/>
  <c r="R583" i="5"/>
  <c r="P691" i="5"/>
  <c r="R1881" i="5"/>
  <c r="R99" i="5"/>
  <c r="R724" i="5"/>
  <c r="O366" i="5"/>
  <c r="Q1814" i="5"/>
  <c r="R1818" i="5"/>
  <c r="R401" i="5"/>
  <c r="R496" i="5"/>
  <c r="R862" i="5"/>
  <c r="R897" i="5"/>
  <c r="R1554" i="5"/>
  <c r="R83" i="5"/>
  <c r="Q82" i="5"/>
  <c r="R931" i="5"/>
  <c r="Q562" i="5"/>
  <c r="R565" i="5"/>
  <c r="N359" i="5"/>
  <c r="R385" i="5"/>
  <c r="N473" i="5"/>
  <c r="R474" i="5"/>
  <c r="N490" i="5"/>
  <c r="R619" i="5"/>
  <c r="R710" i="5"/>
  <c r="R731" i="5"/>
  <c r="Q777" i="5"/>
  <c r="R781" i="5"/>
  <c r="R1612" i="5"/>
  <c r="Q1801" i="5"/>
  <c r="R1805" i="5"/>
  <c r="Q574" i="5"/>
  <c r="R577" i="5"/>
  <c r="P673" i="5"/>
  <c r="R716" i="5"/>
  <c r="R827" i="5"/>
  <c r="R1389" i="5"/>
  <c r="R1396" i="5"/>
  <c r="O1544" i="5"/>
  <c r="O1576" i="5"/>
  <c r="R1599" i="5"/>
  <c r="Q1591" i="5"/>
  <c r="R155" i="5"/>
  <c r="R1016" i="5"/>
  <c r="R370" i="5"/>
  <c r="Q673" i="5"/>
  <c r="R695" i="5"/>
  <c r="O783" i="5"/>
  <c r="R814" i="5"/>
  <c r="R1489" i="5"/>
  <c r="O1526" i="5"/>
  <c r="P1591" i="5"/>
  <c r="R1592" i="5"/>
  <c r="R1672" i="5"/>
  <c r="R1715" i="5"/>
  <c r="R72" i="5"/>
  <c r="R1984" i="5"/>
  <c r="R997" i="5"/>
  <c r="O996" i="5"/>
  <c r="Q1010" i="5"/>
  <c r="N1109" i="5"/>
  <c r="Q1141" i="5"/>
  <c r="R1142" i="5"/>
  <c r="O604" i="5"/>
  <c r="R639" i="5"/>
  <c r="R704" i="5"/>
  <c r="N11" i="5"/>
  <c r="N10" i="5" s="1"/>
  <c r="R1391" i="5"/>
  <c r="P1511" i="5"/>
  <c r="R1701" i="5"/>
  <c r="N1801" i="5"/>
  <c r="Q1826" i="5"/>
  <c r="R1827" i="5"/>
  <c r="Q1975" i="5"/>
  <c r="R1975" i="5" s="1"/>
  <c r="R1976" i="5"/>
  <c r="P1010" i="5"/>
  <c r="R1337" i="5"/>
  <c r="Q1526" i="5"/>
  <c r="R54" i="5"/>
  <c r="O404" i="5"/>
  <c r="Q393" i="5"/>
  <c r="R498" i="5"/>
  <c r="N654" i="5"/>
  <c r="R733" i="5"/>
  <c r="N2186" i="5"/>
  <c r="R2187" i="5"/>
  <c r="Q1385" i="5"/>
  <c r="R1414" i="5"/>
  <c r="R1505" i="5"/>
  <c r="R1512" i="5"/>
  <c r="R210" i="5"/>
  <c r="R264" i="5"/>
  <c r="R1807" i="5"/>
  <c r="O1801" i="5"/>
  <c r="R2016" i="5"/>
  <c r="Q2015" i="5"/>
  <c r="R2015" i="5" s="1"/>
  <c r="R2059" i="5"/>
  <c r="R2091" i="5"/>
  <c r="R1062" i="5"/>
  <c r="R1110" i="5"/>
  <c r="R1116" i="5"/>
  <c r="R1328" i="5"/>
  <c r="N1325" i="5"/>
  <c r="R608" i="5"/>
  <c r="P879" i="5"/>
  <c r="R24" i="5"/>
  <c r="R405" i="5"/>
  <c r="N446" i="5"/>
  <c r="N520" i="5"/>
  <c r="R622" i="5"/>
  <c r="P654" i="5"/>
  <c r="R797" i="5"/>
  <c r="R927" i="5"/>
  <c r="P1409" i="5"/>
  <c r="R1456" i="5"/>
  <c r="R1493" i="5"/>
  <c r="R1536" i="5"/>
  <c r="R1675" i="5"/>
  <c r="R1674" i="5"/>
  <c r="O1774" i="5"/>
  <c r="R1911" i="5"/>
  <c r="O446" i="5"/>
  <c r="O520" i="5"/>
  <c r="R677" i="5"/>
  <c r="R847" i="5"/>
  <c r="R880" i="5"/>
  <c r="Q2186" i="5"/>
  <c r="R1620" i="5"/>
  <c r="R250" i="5"/>
  <c r="R321" i="5"/>
  <c r="R1896" i="5"/>
  <c r="R1207" i="5"/>
  <c r="R586" i="5"/>
  <c r="Q1458" i="5"/>
  <c r="R550" i="5"/>
  <c r="O599" i="5"/>
  <c r="R766" i="5"/>
  <c r="N911" i="5"/>
  <c r="R912" i="5"/>
  <c r="R1393" i="5"/>
  <c r="R1407" i="5"/>
  <c r="R1692" i="5"/>
  <c r="R1754" i="5"/>
  <c r="R1775" i="5"/>
  <c r="Q1774" i="5"/>
  <c r="R115" i="5"/>
  <c r="R319" i="5"/>
  <c r="R1876" i="5"/>
  <c r="R2011" i="5"/>
  <c r="R1064" i="5"/>
  <c r="R1187" i="5"/>
  <c r="Q783" i="5"/>
  <c r="R1404" i="5"/>
  <c r="P446" i="5"/>
  <c r="N366" i="5"/>
  <c r="R412" i="5"/>
  <c r="R417" i="5"/>
  <c r="O441" i="5"/>
  <c r="R477" i="5"/>
  <c r="R610" i="5"/>
  <c r="R670" i="5"/>
  <c r="Q691" i="5"/>
  <c r="R752" i="5"/>
  <c r="R860" i="5"/>
  <c r="R882" i="5"/>
  <c r="O911" i="5"/>
  <c r="R919" i="5"/>
  <c r="R1507" i="5"/>
  <c r="R1604" i="5"/>
  <c r="N29" i="5"/>
  <c r="R30" i="5"/>
  <c r="R35" i="5"/>
  <c r="R96" i="5"/>
  <c r="R312" i="5"/>
  <c r="R1084" i="5"/>
  <c r="Q1075" i="5"/>
  <c r="N1409" i="5"/>
  <c r="O654" i="5"/>
  <c r="P441" i="5"/>
  <c r="R447" i="5"/>
  <c r="R521" i="5"/>
  <c r="O580" i="5"/>
  <c r="N635" i="5"/>
  <c r="R831" i="5"/>
  <c r="R1451" i="5"/>
  <c r="R1516" i="5"/>
  <c r="R1646" i="5"/>
  <c r="R1687" i="5"/>
  <c r="R1742" i="5"/>
  <c r="P82" i="5"/>
  <c r="R121" i="5"/>
  <c r="R170" i="5"/>
  <c r="R298" i="5"/>
  <c r="Q1838" i="5"/>
  <c r="P1905" i="5"/>
  <c r="R2062" i="5"/>
  <c r="O1028" i="5"/>
  <c r="R1029" i="5"/>
  <c r="R1055" i="5"/>
  <c r="R1219" i="5"/>
  <c r="R1296" i="5"/>
  <c r="R939" i="5"/>
  <c r="R1483" i="5"/>
  <c r="R1584" i="5"/>
  <c r="R1654" i="5"/>
  <c r="R78" i="5"/>
  <c r="R215" i="5"/>
  <c r="R1798" i="5"/>
  <c r="R1969" i="5"/>
  <c r="Q1968" i="5"/>
  <c r="R1968" i="5" s="1"/>
  <c r="R2050" i="5"/>
  <c r="R1202" i="5"/>
  <c r="R1232" i="5"/>
  <c r="R1319" i="5"/>
  <c r="R1050" i="5"/>
  <c r="R1137" i="5"/>
  <c r="R1176" i="5"/>
  <c r="Q981" i="5"/>
  <c r="R981" i="5" s="1"/>
  <c r="R982" i="5"/>
  <c r="R1750" i="5"/>
  <c r="R104" i="5"/>
  <c r="R132" i="5"/>
  <c r="P128" i="5"/>
  <c r="R178" i="5"/>
  <c r="R219" i="5"/>
  <c r="R293" i="5"/>
  <c r="R1815" i="5"/>
  <c r="N1814" i="5"/>
  <c r="P1986" i="5"/>
  <c r="R1987" i="5"/>
  <c r="R2070" i="5"/>
  <c r="R1221" i="5"/>
  <c r="O2186" i="5"/>
  <c r="R1378" i="5"/>
  <c r="R1471" i="5"/>
  <c r="R139" i="5"/>
  <c r="R256" i="5"/>
  <c r="R1860" i="5"/>
  <c r="R1927" i="5"/>
  <c r="R2044" i="5"/>
  <c r="R2055" i="5"/>
  <c r="R2079" i="5"/>
  <c r="R2115" i="5"/>
  <c r="R1066" i="5"/>
  <c r="R1112" i="5"/>
  <c r="R1214" i="5"/>
  <c r="R1322" i="5"/>
  <c r="P2186" i="5"/>
  <c r="R1893" i="5"/>
  <c r="R1994" i="5"/>
  <c r="R2037" i="5"/>
  <c r="Q1559" i="5"/>
  <c r="R1703" i="5"/>
  <c r="R1718" i="5"/>
  <c r="R69" i="5"/>
  <c r="R192" i="5"/>
  <c r="R244" i="5"/>
  <c r="R345" i="5"/>
  <c r="R1868" i="5"/>
  <c r="R2125" i="5"/>
  <c r="R1011" i="5"/>
  <c r="R1053" i="5"/>
  <c r="R1080" i="5"/>
  <c r="R1086" i="5"/>
  <c r="P1092" i="5"/>
  <c r="R1099" i="5"/>
  <c r="R1191" i="5"/>
  <c r="O1351" i="5"/>
  <c r="N924" i="5"/>
  <c r="N923" i="5" s="1"/>
  <c r="Q1409" i="5"/>
  <c r="R1427" i="5"/>
  <c r="R1453" i="5"/>
  <c r="R1637" i="5"/>
  <c r="R1764" i="5"/>
  <c r="R1772" i="5"/>
  <c r="R134" i="5"/>
  <c r="Q128" i="5"/>
  <c r="O166" i="5"/>
  <c r="R1830" i="5"/>
  <c r="R1873" i="5"/>
  <c r="R1886" i="5"/>
  <c r="P1980" i="5"/>
  <c r="P1979" i="5" s="1"/>
  <c r="R1006" i="5"/>
  <c r="P1059" i="5"/>
  <c r="Q1092" i="5"/>
  <c r="R1093" i="5"/>
  <c r="O924" i="5"/>
  <c r="O923" i="5" s="1"/>
  <c r="R1441" i="5"/>
  <c r="N1473" i="5"/>
  <c r="N1559" i="5"/>
  <c r="R1624" i="5"/>
  <c r="P166" i="5"/>
  <c r="R180" i="5"/>
  <c r="R246" i="5"/>
  <c r="R1863" i="5"/>
  <c r="R1159" i="5"/>
  <c r="P924" i="5"/>
  <c r="P923" i="5" s="1"/>
  <c r="O1473" i="5"/>
  <c r="O1559" i="5"/>
  <c r="O1681" i="5"/>
  <c r="R326" i="5"/>
  <c r="R1923" i="5"/>
  <c r="R1945" i="5"/>
  <c r="R1973" i="5"/>
  <c r="R1996" i="5"/>
  <c r="P2018" i="5"/>
  <c r="R2018" i="5" s="1"/>
  <c r="R2019" i="5"/>
  <c r="R1040" i="5"/>
  <c r="R1068" i="5"/>
  <c r="R1101" i="5"/>
  <c r="O1141" i="5"/>
  <c r="R1261" i="5"/>
  <c r="R1294" i="5"/>
  <c r="R1307" i="5"/>
  <c r="R1361" i="5"/>
  <c r="R66" i="5"/>
  <c r="R161" i="5"/>
  <c r="N292" i="5"/>
  <c r="R309" i="5"/>
  <c r="R1024" i="5"/>
  <c r="N1092" i="5"/>
  <c r="R1124" i="5"/>
  <c r="R1148" i="5"/>
  <c r="R1197" i="5"/>
  <c r="R1240" i="5"/>
  <c r="N1239" i="5"/>
  <c r="R1239" i="5" s="1"/>
  <c r="R1269" i="5"/>
  <c r="R1275" i="5"/>
  <c r="R1711" i="5"/>
  <c r="O1710" i="5"/>
  <c r="R1710" i="5" s="1"/>
  <c r="R1777" i="5"/>
  <c r="R41" i="5"/>
  <c r="R102" i="5"/>
  <c r="R158" i="5"/>
  <c r="Q166" i="5"/>
  <c r="R1820" i="5"/>
  <c r="O1852" i="5"/>
  <c r="R1898" i="5"/>
  <c r="Q1986" i="5"/>
  <c r="O2000" i="5"/>
  <c r="R2013" i="5"/>
  <c r="R2039" i="5"/>
  <c r="R2085" i="5"/>
  <c r="R2105" i="5"/>
  <c r="R1019" i="5"/>
  <c r="O1075" i="5"/>
  <c r="O1126" i="5"/>
  <c r="R1155" i="5"/>
  <c r="R1277" i="5"/>
  <c r="R1346" i="5"/>
  <c r="P1826" i="5"/>
  <c r="P1126" i="5"/>
  <c r="R1144" i="5"/>
  <c r="R1150" i="5"/>
  <c r="R1249" i="5"/>
  <c r="R1255" i="5"/>
  <c r="R1263" i="5"/>
  <c r="R950" i="5"/>
  <c r="R1557" i="5"/>
  <c r="P1576" i="5"/>
  <c r="Q1681" i="5"/>
  <c r="R1708" i="5"/>
  <c r="R144" i="5"/>
  <c r="R174" i="5"/>
  <c r="N223" i="5"/>
  <c r="R253" i="5"/>
  <c r="R277" i="5"/>
  <c r="R328" i="5"/>
  <c r="R1846" i="5"/>
  <c r="P1917" i="5"/>
  <c r="R1956" i="5"/>
  <c r="R1107" i="5"/>
  <c r="R1227" i="5"/>
  <c r="R1354" i="5"/>
  <c r="P986" i="5"/>
  <c r="Q1576" i="5"/>
  <c r="R1670" i="5"/>
  <c r="Q1669" i="5"/>
  <c r="R1682" i="5"/>
  <c r="R248" i="5"/>
  <c r="O267" i="5"/>
  <c r="R285" i="5"/>
  <c r="P330" i="5"/>
  <c r="R342" i="5"/>
  <c r="R1834" i="5"/>
  <c r="P1852" i="5"/>
  <c r="R1981" i="5"/>
  <c r="R2064" i="5"/>
  <c r="R2072" i="5"/>
  <c r="R1002" i="5"/>
  <c r="Q1001" i="5"/>
  <c r="R1008" i="5"/>
  <c r="R1060" i="5"/>
  <c r="N1059" i="5"/>
  <c r="R1070" i="5"/>
  <c r="R1170" i="5"/>
  <c r="R1210" i="5"/>
  <c r="R967" i="5"/>
  <c r="R1577" i="5"/>
  <c r="R1618" i="5"/>
  <c r="R1678" i="5"/>
  <c r="R1695" i="5"/>
  <c r="R1770" i="5"/>
  <c r="R37" i="5"/>
  <c r="R57" i="5"/>
  <c r="R149" i="5"/>
  <c r="R183" i="5"/>
  <c r="R242" i="5"/>
  <c r="Q330" i="5"/>
  <c r="R1802" i="5"/>
  <c r="R1921" i="5"/>
  <c r="R2035" i="5"/>
  <c r="R1095" i="5"/>
  <c r="R1139" i="5"/>
  <c r="R1211" i="5"/>
  <c r="R1234" i="5"/>
  <c r="R1243" i="5"/>
  <c r="R1259" i="5"/>
  <c r="R1656" i="5"/>
  <c r="R63" i="5"/>
  <c r="R90" i="5"/>
  <c r="R237" i="5"/>
  <c r="Q236" i="5"/>
  <c r="R1790" i="5"/>
  <c r="R2027" i="5"/>
  <c r="Q2026" i="5"/>
  <c r="R2026" i="5" s="1"/>
  <c r="R1224" i="5"/>
  <c r="R1236" i="5"/>
  <c r="R1309" i="5"/>
  <c r="R1363" i="5"/>
  <c r="R996" i="5" l="1"/>
  <c r="Q995" i="5"/>
  <c r="P995" i="5"/>
  <c r="O995" i="5"/>
  <c r="R1185" i="5"/>
  <c r="N1184" i="5"/>
  <c r="N995" i="5" s="1"/>
  <c r="P598" i="5"/>
  <c r="O598" i="5"/>
  <c r="N598" i="5"/>
  <c r="Q598" i="5"/>
  <c r="N1786" i="5"/>
  <c r="O1786" i="5"/>
  <c r="Q1786" i="5"/>
  <c r="P1786" i="5"/>
  <c r="O948" i="5"/>
  <c r="N948" i="5"/>
  <c r="Q948" i="5"/>
  <c r="P948" i="5"/>
  <c r="R986" i="5"/>
  <c r="O2185" i="5"/>
  <c r="R1681" i="5"/>
  <c r="R1628" i="5"/>
  <c r="R1677" i="5"/>
  <c r="R441" i="5"/>
  <c r="Q2185" i="5"/>
  <c r="P2185" i="5"/>
  <c r="R1213" i="5"/>
  <c r="R330" i="5"/>
  <c r="R604" i="5"/>
  <c r="R673" i="5"/>
  <c r="R267" i="5"/>
  <c r="R1226" i="5"/>
  <c r="R143" i="5"/>
  <c r="R2000" i="5"/>
  <c r="R1302" i="5"/>
  <c r="R1377" i="5"/>
  <c r="R1632" i="5"/>
  <c r="R1731" i="5"/>
  <c r="R1787" i="5"/>
  <c r="R1443" i="5"/>
  <c r="R236" i="5"/>
  <c r="R1892" i="5"/>
  <c r="R599" i="5"/>
  <c r="R770" i="5"/>
  <c r="R966" i="5"/>
  <c r="R1714" i="5"/>
  <c r="R1511" i="5"/>
  <c r="R1905" i="5"/>
  <c r="R574" i="5"/>
  <c r="R480" i="5"/>
  <c r="R29" i="5"/>
  <c r="R585" i="5"/>
  <c r="R1325" i="5"/>
  <c r="R1473" i="5"/>
  <c r="R114" i="5"/>
  <c r="R393" i="5"/>
  <c r="R892" i="5"/>
  <c r="R1979" i="5"/>
  <c r="R1395" i="5"/>
  <c r="R2199" i="5"/>
  <c r="R569" i="5"/>
  <c r="R527" i="5"/>
  <c r="R1986" i="5"/>
  <c r="R777" i="5"/>
  <c r="R562" i="5"/>
  <c r="R228" i="5"/>
  <c r="R338" i="5"/>
  <c r="R884" i="5"/>
  <c r="R923" i="5"/>
  <c r="R1640" i="5"/>
  <c r="R209" i="5"/>
  <c r="R453" i="5"/>
  <c r="R490" i="5"/>
  <c r="R1199" i="5"/>
  <c r="R580" i="5"/>
  <c r="R635" i="5"/>
  <c r="R458" i="5"/>
  <c r="R1792" i="5"/>
  <c r="R2031" i="5"/>
  <c r="R344" i="5"/>
  <c r="R231" i="5"/>
  <c r="O28" i="5"/>
  <c r="O356" i="5" s="1"/>
  <c r="R335" i="5"/>
  <c r="R1488" i="5"/>
  <c r="R1218" i="5"/>
  <c r="R1852" i="5"/>
  <c r="R1339" i="5"/>
  <c r="R223" i="5"/>
  <c r="R292" i="5"/>
  <c r="R411" i="5"/>
  <c r="R802" i="5"/>
  <c r="R1351" i="5"/>
  <c r="P1376" i="5"/>
  <c r="O1376" i="5"/>
  <c r="R1126" i="5"/>
  <c r="R924" i="5"/>
  <c r="R1167" i="5"/>
  <c r="R1010" i="5"/>
  <c r="R1944" i="5"/>
  <c r="R1653" i="5"/>
  <c r="P358" i="5"/>
  <c r="R520" i="5"/>
  <c r="R918" i="5"/>
  <c r="R1458" i="5"/>
  <c r="R446" i="5"/>
  <c r="R10" i="5"/>
  <c r="R1109" i="5"/>
  <c r="R1838" i="5"/>
  <c r="R348" i="5"/>
  <c r="Q358" i="5"/>
  <c r="R43" i="5"/>
  <c r="R82" i="5"/>
  <c r="R2084" i="5"/>
  <c r="R435" i="5"/>
  <c r="R1814" i="5"/>
  <c r="R1028" i="5"/>
  <c r="R879" i="5"/>
  <c r="R751" i="5"/>
  <c r="R379" i="5"/>
  <c r="R1826" i="5"/>
  <c r="R1980" i="5"/>
  <c r="R56" i="5"/>
  <c r="R1917" i="5"/>
  <c r="R1669" i="5"/>
  <c r="R503" i="5"/>
  <c r="R2043" i="5"/>
  <c r="R1645" i="5"/>
  <c r="R654" i="5"/>
  <c r="N1376" i="5"/>
  <c r="R1526" i="5"/>
  <c r="R1001" i="5"/>
  <c r="R1154" i="5"/>
  <c r="R1075" i="5"/>
  <c r="R384" i="5"/>
  <c r="P28" i="5"/>
  <c r="P356" i="5" s="1"/>
  <c r="O358" i="5"/>
  <c r="R1426" i="5"/>
  <c r="R359" i="5"/>
  <c r="R960" i="5"/>
  <c r="R1880" i="5"/>
  <c r="R1059" i="5"/>
  <c r="R128" i="5"/>
  <c r="R2054" i="5"/>
  <c r="R1606" i="5"/>
  <c r="R1092" i="5"/>
  <c r="R1248" i="5"/>
  <c r="R366" i="5"/>
  <c r="R318" i="5"/>
  <c r="R98" i="5"/>
  <c r="R196" i="5"/>
  <c r="R1544" i="5"/>
  <c r="R166" i="5"/>
  <c r="R1691" i="5"/>
  <c r="R712" i="5"/>
  <c r="R1409" i="5"/>
  <c r="R154" i="5"/>
  <c r="R473" i="5"/>
  <c r="N472" i="5"/>
  <c r="R1559" i="5"/>
  <c r="R691" i="5"/>
  <c r="R1867" i="5"/>
  <c r="R1576" i="5"/>
  <c r="R911" i="5"/>
  <c r="R730" i="5"/>
  <c r="R300" i="5"/>
  <c r="R1774" i="5"/>
  <c r="R868" i="5"/>
  <c r="R1385" i="5"/>
  <c r="R1801" i="5"/>
  <c r="R1650" i="5"/>
  <c r="R465" i="5"/>
  <c r="N464" i="5"/>
  <c r="N463" i="5" s="1"/>
  <c r="R416" i="5"/>
  <c r="R1044" i="5"/>
  <c r="N28" i="5"/>
  <c r="N356" i="5" s="1"/>
  <c r="R1686" i="5"/>
  <c r="R241" i="5"/>
  <c r="R1739" i="5"/>
  <c r="R1591" i="5"/>
  <c r="R11" i="5"/>
  <c r="R618" i="5"/>
  <c r="R1330" i="5"/>
  <c r="R813" i="5"/>
  <c r="R404" i="5"/>
  <c r="Q28" i="5"/>
  <c r="Q356" i="5" s="1"/>
  <c r="R34" i="5"/>
  <c r="R68" i="5"/>
  <c r="R274" i="5"/>
  <c r="R182" i="5"/>
  <c r="R783" i="5"/>
  <c r="R1206" i="5"/>
  <c r="R2186" i="5"/>
  <c r="N2185" i="5"/>
  <c r="R1141" i="5"/>
  <c r="O2204" i="5" l="1"/>
  <c r="R995" i="5"/>
  <c r="O946" i="5"/>
  <c r="N2204" i="5"/>
  <c r="P946" i="5"/>
  <c r="N1784" i="5"/>
  <c r="P2204" i="5"/>
  <c r="Q2204" i="5"/>
  <c r="Q946" i="5"/>
  <c r="O1784" i="5"/>
  <c r="P1784" i="5"/>
  <c r="R1786" i="5"/>
  <c r="R2185" i="5"/>
  <c r="R598" i="5"/>
  <c r="R1184" i="5"/>
  <c r="R28" i="5"/>
  <c r="R472" i="5"/>
  <c r="N471" i="5"/>
  <c r="Q1376" i="5"/>
  <c r="R464" i="5"/>
  <c r="R948" i="5"/>
  <c r="P2205" i="5" l="1"/>
  <c r="O2205" i="5"/>
  <c r="R2204" i="5"/>
  <c r="R1376" i="5"/>
  <c r="R1784" i="5" s="1"/>
  <c r="Q1784" i="5"/>
  <c r="Q2205" i="5" s="1"/>
  <c r="R463" i="5"/>
  <c r="N470" i="5"/>
  <c r="R470" i="5" s="1"/>
  <c r="R471" i="5"/>
  <c r="N358" i="5" l="1"/>
  <c r="R356" i="5" l="1"/>
  <c r="N946" i="5"/>
  <c r="R946" i="5" s="1"/>
  <c r="R358" i="5"/>
  <c r="N2205" i="5" l="1"/>
  <c r="R2205" i="5" s="1"/>
</calcChain>
</file>

<file path=xl/sharedStrings.xml><?xml version="1.0" encoding="utf-8"?>
<sst xmlns="http://schemas.openxmlformats.org/spreadsheetml/2006/main" count="4477" uniqueCount="590">
  <si>
    <t>№ Р/с</t>
  </si>
  <si>
    <t>Мем. аудит объектісі (лері)</t>
  </si>
  <si>
    <t>Мем. аудиттің типі</t>
  </si>
  <si>
    <t>Тексерудің түрі</t>
  </si>
  <si>
    <t>Аудиторлық іс-шараның қысқаша атауы</t>
  </si>
  <si>
    <t>Аудиторлық іс-шара бойынша мерзімдер (тоқсандарға бөліне отырып көрсетіледі)</t>
  </si>
  <si>
    <t xml:space="preserve">Мем. аудитпен қамтылатын бюджет қаражатының және активтердің жоспарланған сомалары бойынша болжам, жылдар бөлінісінде (млн. теңге)
</t>
  </si>
  <si>
    <t>Мем. аудитор(лар)дың ассистент(тер)ін, басқа да сыртқы мемлекеттік аудит және қаржылық бақылау органдарын, Уәкілетті органды, сарапшылар мен мемлекеттік емес аудиторларды тарту бойынша ақпарат</t>
  </si>
  <si>
    <t>Дайындық кезеңі</t>
  </si>
  <si>
    <t>Негізгі кезеңі</t>
  </si>
  <si>
    <t>Қорытынды кезеңі</t>
  </si>
  <si>
    <t>Қаржыландыру көзі (бюджет, активтер)</t>
  </si>
  <si>
    <t>Бюджеттік бағдарлама әкімшісінің коды</t>
  </si>
  <si>
    <t>2022</t>
  </si>
  <si>
    <t>2023</t>
  </si>
  <si>
    <t>2024</t>
  </si>
  <si>
    <t>2025</t>
  </si>
  <si>
    <t>Барлығы</t>
  </si>
  <si>
    <t xml:space="preserve">Түркістан қаласы </t>
  </si>
  <si>
    <t>Тиімділік аудиті</t>
  </si>
  <si>
    <t>Сыртқы мемлекеттік аудит</t>
  </si>
  <si>
    <t>"Түркістан қалалық мәслихатының аппараты" мемлекеттік мекемесі</t>
  </si>
  <si>
    <t>жиыны</t>
  </si>
  <si>
    <t>Аудан (облыстық маңызы бар қала) мәслихатының қызметін қамтамасыз ету жөніндегі қызметтер</t>
  </si>
  <si>
    <t>001</t>
  </si>
  <si>
    <t>Жергілікті бюджет қаражаты есебінен</t>
  </si>
  <si>
    <t>015</t>
  </si>
  <si>
    <t>Мемлекеттік органның күрделі шығыстары</t>
  </si>
  <si>
    <t>003</t>
  </si>
  <si>
    <t>Жалпыға бірдей әскери міндетті атқару шеңберіндегі іс-шаралар</t>
  </si>
  <si>
    <t>005</t>
  </si>
  <si>
    <t>"Түркістан қаласы әкімі аппараты" мемлекеттік мекемесі</t>
  </si>
  <si>
    <t>122</t>
  </si>
  <si>
    <t>Аудан (облыстық маңызы бар қала) әкімінің қызметін қамтамасыз ету жөніндегі қызметтер</t>
  </si>
  <si>
    <t>Республикалық бюджеттен берілетін трансферттер есебiнен</t>
  </si>
  <si>
    <t>011</t>
  </si>
  <si>
    <t>Аудан (облыстық маңызы бар қала) ауқымындағы төтенше жағдайлардың алдын алу және оларды жою</t>
  </si>
  <si>
    <t>006</t>
  </si>
  <si>
    <t>Аудандық маңызы бар қалалардың, ауылдардың, кенттердің, ауылдық округтердің әкімдерін сайлауды қамтамасыз ету және өткізу</t>
  </si>
  <si>
    <t>009</t>
  </si>
  <si>
    <t>Жергілікті атқарушы органның шұғыл шығындарға арналған резервінің есебінен іс-шаралар өткізу</t>
  </si>
  <si>
    <t>107</t>
  </si>
  <si>
    <t>"Түркістан қаласы әкімінің аппараты" мемлекеттік мекемесінің "Түркістан қаласының мониторинг және жедел әрекет ету орталығы" коммуналдық мемлекеттік мекемесі</t>
  </si>
  <si>
    <t>Ведомстволық бағыныстағы мемлекеттік мекемелер мен ұйымдардың күрделі шығыстары</t>
  </si>
  <si>
    <t xml:space="preserve">"Түркістан қаласы жұмыспен қамту және әлеуметтік бағдарламалар бөлімі" мемлекеттік мекемесі                             </t>
  </si>
  <si>
    <t>Жергілікті деңгейде халық үшін әлеуметтік бағдарламаларды жұмыспен қамтуды қамтамасыз етуді   іске асыру саласындағы мемлекеттік саясатты іске асыру жөніндегі қызметтер</t>
  </si>
  <si>
    <t>002</t>
  </si>
  <si>
    <t>Облыстық бюджеттен берілетін трансферттер есебінен</t>
  </si>
  <si>
    <t>028</t>
  </si>
  <si>
    <t>Мемлекеттік атаулы әлеуметтік көмек</t>
  </si>
  <si>
    <t>Тұрғын үйге көмек көрсету</t>
  </si>
  <si>
    <t>Жергілікті өкілетті органдардың шешімі бойынша мұқтаж азаматтардың жекелеген топтарына әлеуметтік көмек</t>
  </si>
  <si>
    <t>007</t>
  </si>
  <si>
    <t>Үйден тәрбиеленіп оқытылатын мүгедектігі бар балаларды материалдық қамтамасыз ету</t>
  </si>
  <si>
    <t>010</t>
  </si>
  <si>
    <t>Жәрдемақыларды және басқа да әлеуметтік төлемдерді есептеу, төлеу мен жеткізу бойынша қызметтерге ақы төлеу</t>
  </si>
  <si>
    <t>Мұқтаж азаматтарға үйде әлеуметтiк көмек көрсету</t>
  </si>
  <si>
    <t>014</t>
  </si>
  <si>
    <t>Оңалтудың жеке бағдарламасына сәйкес мұқтаж мүгедектігі бар адамдарды протездік-ортопедиялық көмек, сурдотехникалық құралдар, тифлотехникалық құралдар, санаторий-курорттық емделу, мiндеттi гигиеналық құралдармен қамтамасыз ету, арнаулы жүрiп-тұру құралдары, жеке көмекшінің және есту бойынша мүгедектігі бар адамдарға қолмен көрсететiн тіл маманының қызметтері мен қамтамасыз ету</t>
  </si>
  <si>
    <t>017</t>
  </si>
  <si>
    <t>021</t>
  </si>
  <si>
    <t>Жұмыспен қамту орталықтарының қызметін қамтамасыз ету</t>
  </si>
  <si>
    <t>023</t>
  </si>
  <si>
    <t>Қазақстан Республикасында мүгедектігі бар адамдардың құқықтарын қамтамасыз етуге және өмір сүру сапасын жақсарту</t>
  </si>
  <si>
    <t>050</t>
  </si>
  <si>
    <t>"Жергілікті бюджет қаражаты есебінен"</t>
  </si>
  <si>
    <t>Түркістан қаласы жұмыспен қамту және әлеуметтік бағдарламалар бөлімінің "Әлеуметтік қызмет көрсету орталығы" коммуналдық мемлекеттік мекемесі</t>
  </si>
  <si>
    <t>Зейнеткерлер мен мүгедектігі бар адамдарға әлеуметтiк қызмет көрсету аумақтық орталығы</t>
  </si>
  <si>
    <t>067</t>
  </si>
  <si>
    <t>Түркістан қаласы жұмыспен қамту және әлеуметтік бағдарламалар бөлімінің "Отбасын қолдау орталығы" коммуналдық мемлекеттік мекемесі</t>
  </si>
  <si>
    <t>Түркістан қаласы  "Ішкі саясат бөлімі" мемлекеттік мекемесі</t>
  </si>
  <si>
    <t>Жергілікті деңгейде ақпарат, мемлекеттілікті нығайту және азаматтардың әлеуметтік сенімділігін қалыптастыру саласында мемлекеттік саясатты іске асыру жөніндегі қызметтер</t>
  </si>
  <si>
    <t>"Мемлекеттік ақпараттық саясат жүргізу жөніндегі қызметтер"</t>
  </si>
  <si>
    <t>Мемлекеттік органның шығыстары</t>
  </si>
  <si>
    <t>Түркістан қаласы  ішкі саясат бөлімінің "Жастар ресурстық орталығы" коммуналдық мемлекеттік мекемесі</t>
  </si>
  <si>
    <t>Жастар саясаты саласында іс-шараларды іске асыру</t>
  </si>
  <si>
    <t>032</t>
  </si>
  <si>
    <t>"Түркістан қаласының мәдениет, тілдерді дамыту, дене шынықтыру және спорт бөлімі" мемлекеттік мекемесі</t>
  </si>
  <si>
    <t>457</t>
  </si>
  <si>
    <t>Жергілікті деңгейде мәдениет, тілдерді дамыту, дене шынықтыру және спорт саласында мемлекеттік саясатты іске асыру жөніндегі қызметтер</t>
  </si>
  <si>
    <t>Мәдени-демалыс жұмысын қолдау</t>
  </si>
  <si>
    <t>Аудандық (облыстық маңызы бар қалалық)  деңгейде спорттық жарыстар өткiзу</t>
  </si>
  <si>
    <t>Әртүрлi спорт түрлерi бойынша аудан (облыстық маңызы бар қала)  құрама командаларының мүшелерiн дайындау және олардың облыстық спорт жарыстарына қатысуы</t>
  </si>
  <si>
    <t>Түркістан қаласы әкімдігінің мәдениет, тілдерді дамыту, дене шынықтыру және спорт бөлімінің "Тілдерді оқыту
және дамыту орталығы" коммуналдық мемлекеттік мекемесі</t>
  </si>
  <si>
    <t>Мемлекеттiк тiлдi және Қазақстан халқының басқа да тiлдерін дамыту</t>
  </si>
  <si>
    <t>Түркістан қаласы әкімдігінің мәдениет, тілдерді дамыту, дене шынықтыру және спорт бөлімінің "Түркістан
қалалық орталықтандырылған кітапханалар жүйесі" коммуналдық мемлекеттік мекемесі</t>
  </si>
  <si>
    <t>Аудандық (қалалық) кiтапханалардың жұмыс iстеуi</t>
  </si>
  <si>
    <t>Түркістан қаласы әкімдігінің мәдениет, тілдерді дамыту, дене шынықтыру және спорт бөлімінің "Түркітілдес
халықтардың кітапханасы" коммуналдық мемлекеттік мекемесі</t>
  </si>
  <si>
    <t>Түркістан қаласы әкімдігінің мәдениет, тілдерді дамыту, дене шынықтыру және спорт бөлімінің "Түркістан
қалалық балалар мен жасөспірімдер спорт клубы" коммуналдық мемлекеттік мекемесі</t>
  </si>
  <si>
    <t>Ұлттық және бұқаралық спорт түрлерін дамыту</t>
  </si>
  <si>
    <t>008</t>
  </si>
  <si>
    <t xml:space="preserve">Түркістан қаласы әкімдігінің мәдениет, тілдерді дамыту, дене шынықтыру және спорт бөлімінің "Тарихи-мәдени мұраны қорғау, қалпына келтіру және пайдалану жөніндегі орталығы" коммуналдық мемлекеттік мекемесі                     </t>
  </si>
  <si>
    <t>Үстеме тексеру:</t>
  </si>
  <si>
    <t>Түркістан қаласы әкімдігінің мәдениет, тілдерді дамыту, дене шынықтыру және спорт бөлімінің «Түркістан қалалық мәдениет үйі» МКҚК</t>
  </si>
  <si>
    <t xml:space="preserve">         "Түркістан қаласы әкімдігінің экономика және қаржы бөлімі" мемлекеттік мекемесі          </t>
  </si>
  <si>
    <t>Ауданның (облыстық маңызы бар қаланың) экономикалық саясаттын қалыптастыру мен дамыту, мемлекеттік жоспарлау,  бюджеттік атқару және коммуналдық меншігін басқару  саласындағы мемлекеттік саясатты іске асыру жөніндегі қызметтер</t>
  </si>
  <si>
    <t>Салық салу мақсатында мүлікті бағалауды жүргізу</t>
  </si>
  <si>
    <t>Жергілікті атқарушы органның  жоғары тұрған бюджет алдындағы борышын өтеу</t>
  </si>
  <si>
    <t>Пайдаланылмаған (толық пайдаланылмаған) нысаналы трансферттерді қайтару</t>
  </si>
  <si>
    <t>За счет средств местного бюджета</t>
  </si>
  <si>
    <t>Жергілікті атқарушы органдардың облыстық бюджеттен қарыздар бойынша сыйақылар  мен өзге де төлемдерді төлеу бойынша борышына қызмет көрсету</t>
  </si>
  <si>
    <t>Заңнаманы өзгертуге байланысты жоғары тұрған бюджеттің шығындарын өтеуге төменгі тұрған бюджеттен ағымдағы нысаналы трансферттер</t>
  </si>
  <si>
    <t>024</t>
  </si>
  <si>
    <t>"Түркістан қаласы әкімдігінің жер қатынастары бөлімі" мемлекеттік мекемесі</t>
  </si>
  <si>
    <t>Аудан (облыстық маңызы бар қала) аумағында жер қатынастарын реттеу саласындағы мемлекеттік саясатты іске асыру жөніндегі қызметтер</t>
  </si>
  <si>
    <t>Земельно-хозяйственное устройство населенных пунктов</t>
  </si>
  <si>
    <t>Мемлекет мұқтажы үшін жер учаскелерін алу</t>
  </si>
  <si>
    <t>016</t>
  </si>
  <si>
    <t>Түркістан қаласы әкімдігінің "Құрылыс бөлімі" мемлекеттік мекемесі</t>
  </si>
  <si>
    <t>Жергілікті деңгейде құрылыс саласындағы мемлекеттік саясатты іске асыру жөніндегі қызметтер</t>
  </si>
  <si>
    <t>"Коммуналдық тұрғын үй қорының тұрғын үйін жобалау және (немесе) салу, реконструкциялау"</t>
  </si>
  <si>
    <t>Облыстық бюджеттің ішкі көздерінің қаражатынан берілетін кредиттер есебінен</t>
  </si>
  <si>
    <t>034</t>
  </si>
  <si>
    <t>"Инженерлік-коммуникациялық инфрақұрылымды жобалау, дамыту және (немесе) жайластыру"</t>
  </si>
  <si>
    <t>004</t>
  </si>
  <si>
    <t>Қазақстан Республикасы Ұлттық қорынан бөлінетін нысаналы трансферт есебінен</t>
  </si>
  <si>
    <t>Коммуналдық шаруашылығын дамыту</t>
  </si>
  <si>
    <t>Қазақстан Республикасының Ұлттық қорынан берілетін нысаналы трансферт есебінен</t>
  </si>
  <si>
    <t>"Cпорт объектілерін дамыту"</t>
  </si>
  <si>
    <t>Мәдениет объектілерін дамыту</t>
  </si>
  <si>
    <t>Мемлекеттік органдардың объектілерін дамыту</t>
  </si>
  <si>
    <t>040</t>
  </si>
  <si>
    <t>"Коммуналдық тұрғын үй қорының тұрғын үйлерін сатып алу"</t>
  </si>
  <si>
    <t>098</t>
  </si>
  <si>
    <t>Түркістан қаласы әкімдігінің "Сәулет және қала құрылысы бөлімі" мемлекеттік мекемесі</t>
  </si>
  <si>
    <t>Жергілікті деңгейде сәулет және қала құрылысы саласындағы мемлекеттік саясатты іске асыру жөніндегі қызметтер</t>
  </si>
  <si>
    <t>Аудан аумағында қала құрылысын дамыту схемаларын және елді мекендердің бас жоспарларын әзірлеу</t>
  </si>
  <si>
    <t>Түркістан қаласы әкімдігінің "Сәулет және қала құрылысы бөлімінің" "Түркістан Урбанистика орталығы" коммуналдық мемлекеттік мекемесі</t>
  </si>
  <si>
    <t>Түркістан қаласы әкімідігінің "Жолаушылар көлігі және автомобиль жолдары бөлімі" мемлекеттік мекемесі</t>
  </si>
  <si>
    <t>Жергілікті деңгейде жолаушылар көлігі және автомобиль жолдары саласындағы мемлекеттік саясатты іске асыру жөніндегі қызметтер</t>
  </si>
  <si>
    <t>Көлік инфрақұрылымын дамыту</t>
  </si>
  <si>
    <t>022</t>
  </si>
  <si>
    <t>Әлеуметтік маңызы бар қалалық (ауылдық), қала маңындағы және ауданішілік қатынастар бойынша жолаушылар тасымалдарын субсидиялау</t>
  </si>
  <si>
    <t>037</t>
  </si>
  <si>
    <t>Аудандық маңызы бар автомобиль жолдарын және  елді-мекендердің көшелерін күрделі және орташа жөндеу</t>
  </si>
  <si>
    <t>045</t>
  </si>
  <si>
    <t>Түркістан қаласы әкімдігінің жолаушылар көлігі және автокөлік жолдары бөлімінің "Түркістан жол қызметі" коммуналдық мемлекеттік мекемесі</t>
  </si>
  <si>
    <t>Автомобиль жолдарының жұмыс істеуін қамтамасыз ету</t>
  </si>
  <si>
    <t>Түркістан қаласы әкімдігінің "Инфрақұрылым және коммуникациялар бөлімі" мемлекеттік мекемесі</t>
  </si>
  <si>
    <t>Жергілікті деңгейде коммуналдық шаруашылық, инфрақұрылым және коммуникациялар саласындағы мемлекеттік саясатты іске асыру бойынша қызметтер</t>
  </si>
  <si>
    <t>Мемлекеттiк қажеттiлiктер үшiн жер учаскелерiн алып қою, оның iшiнде сатып алу жолымен алып қою және осыған байланысты жылжымайтын мүлiктi иелiктен айыру</t>
  </si>
  <si>
    <t>Жылу-энергетикалық жүйені дамыту</t>
  </si>
  <si>
    <t>Сумен жабдықтау және су бұру жүйесінің жұмыс істеуі</t>
  </si>
  <si>
    <t>Ауданның (облыстық маңызы бар қаланың) коммуналдық меншігіндегі жылу жүйелерін пайдалануды ұйымдастыру</t>
  </si>
  <si>
    <t>026</t>
  </si>
  <si>
    <t>Коммуналдық шаруашылықты дамыту</t>
  </si>
  <si>
    <t>Сумен жабдықтау және су бұру жүйесін дамыту</t>
  </si>
  <si>
    <t>029</t>
  </si>
  <si>
    <t>Қазақстан Республикасы ұлттық қорынан бөлінетін нысаналы трансферт есебінен</t>
  </si>
  <si>
    <t>Елді мекендердің санитариясын қамтамасыз ету</t>
  </si>
  <si>
    <t>030</t>
  </si>
  <si>
    <t>Инженерлік-коммуникациялық инфрақұрылымды жобалау, дамыту және (немесе) жайластыру</t>
  </si>
  <si>
    <t>033</t>
  </si>
  <si>
    <t>Елдi мекендердi абаттандыру және көгалдандыру</t>
  </si>
  <si>
    <t>035</t>
  </si>
  <si>
    <t>Заңды тұлғалардың жарғылық капиталын қалыптастыру немесе ұлғайту</t>
  </si>
  <si>
    <t>065</t>
  </si>
  <si>
    <t>Выполнение государственных обязательств по проектам государственно-частного партнерства</t>
  </si>
  <si>
    <t>096</t>
  </si>
  <si>
    <t>Түркістан қаласы әкімдігінің Инфрақұрылым және коммуникациялар бөлімінің "Жасыл Түркістан" коммуналдық мемлекеттік мекемесі</t>
  </si>
  <si>
    <t>Түркістан қаласы әкімдігінің инфрақұрылым және коммуникация бөлімінің "Түркістан қалалық газ инспекциясы" коммуналдық мемлекеттік мекемесі</t>
  </si>
  <si>
    <t>Түркістан қаласы әкімдігінің инфрақұрылым және коммуникация бөлімінің  «Түркістан жарық-тазалық» жауапкершілігі шектеулі серіктестігі</t>
  </si>
  <si>
    <t>Түркістан қаласы әкімдігінің "Бизнесті қолдау және туризм бөлімі" мемлекеттік мекемесі</t>
  </si>
  <si>
    <t>Жергілікті деңгейде кәсіпкерлік және туризм саласындағы мемлекеттік саясатты іске асыру жөніндегі қызметтер</t>
  </si>
  <si>
    <t>Түркістан қаласы әкімдігінің "Бизнесті қолдау және туризм бөлімі" мемлекеттік мекемесінің "Туристерге қызмет көрсету орталығы" коммуналдық мемлекеттік мекемесі</t>
  </si>
  <si>
    <t>Туристік қызметті реттеу</t>
  </si>
  <si>
    <t>Түркістан қаласы әкімдігінің  "Тұрғын үй қатынастары және тұрғын үй инспекциясы бөлімі" мемлекеттік мекемесі</t>
  </si>
  <si>
    <t>Жергілікті деңгейде тұрғын үй қоры саласындағы мемлекеттік саясатты іске асыру жөніндегі қызметтер</t>
  </si>
  <si>
    <t>Мемлекеттік тұрғын үй қорын сақтауды ұйымдастыру</t>
  </si>
  <si>
    <t>Арыс қаласы</t>
  </si>
  <si>
    <t xml:space="preserve">«Арыс қаласының бюджет қаржыларының жұмсалуына, бюджеттік бағдарламаларының іске асырылуына және активтерді пайдалануына  аудит жүргізу» аудиторлық іс-шарасы </t>
  </si>
  <si>
    <t>Арыс қалалық "Мәслихатының аппараты" мемлекеттік мекемесі</t>
  </si>
  <si>
    <t>112</t>
  </si>
  <si>
    <t>Арыс қаласы "Әкімінің аппараты" мемлекеттік мекемесі</t>
  </si>
  <si>
    <t>За счет трансфертов из республиканского бюджета</t>
  </si>
  <si>
    <t>Аудандық (қалалық) ауқымдағы дала өрттерінің, сондай-ақ мемлекеттік өртке қарсы қызмет органдары құрылмаған елдi мекендерде өрттердің алдын алу және оларды сөндіру жөніндегі іс-шаралар</t>
  </si>
  <si>
    <t>Жергілікті атқарушы органы резервінің қаражаты есебінен соттардың шешімдері бойынша жергілікті атқарушы органдардың міндеттемелерін орындау</t>
  </si>
  <si>
    <t>115</t>
  </si>
  <si>
    <t>Арыс қаласы  "Монтайтас ауылдық округі әкімінің аппараты" мемлекеттік мекемесі</t>
  </si>
  <si>
    <t>Аудандық маңызы бар қала, ауыл, кент, ауылдық округ әкімінің қызметін қамтамасыз ету жөніндегі қызметтер</t>
  </si>
  <si>
    <t>Аудандық бюджеттің трансферті есебінен</t>
  </si>
  <si>
    <t>Елді мекендердегі көшелерді жарықтандыру</t>
  </si>
  <si>
    <t>Елді мекендерді абаттандыру мен көгалдандыру</t>
  </si>
  <si>
    <t>Арыс қаласы  "Қожатоғай  ауылдық округі әкімінің аппараты" мемлекеттік мекемесі</t>
  </si>
  <si>
    <t xml:space="preserve">Көшелер мен елді мекендердің жарықтандырылуы </t>
  </si>
  <si>
    <t>Елдi мекендердiң санитариясын қамтамасыз ету</t>
  </si>
  <si>
    <t>013</t>
  </si>
  <si>
    <t>Аудандық бюджеттің трансферттері есебінен</t>
  </si>
  <si>
    <t>Арыс қаласы  "Дермене  ауылдық округі әкімінің аппараты" мемлекеттік мекемесі</t>
  </si>
  <si>
    <t>Арыс қаласы  "Байырқұм  ауылдық округі әкімінің аппараты" мемлекеттік мекемесі</t>
  </si>
  <si>
    <t>Проведение физкультурно-оздоровительных и спортивных мероприятий на местном уровне</t>
  </si>
  <si>
    <t>Арыс қаласы  "Жиделі ауылдық округі әкімінің аппараты" мемлекеттік мекемесі</t>
  </si>
  <si>
    <t>Арыс қаласы  "Ақдала  ауылдық округі әкімінің аппараты" мемлекеттік мекемесі</t>
  </si>
  <si>
    <t>Арыс қаласы "Жұмыспен қамту және әлеуметтік бағдарламалар бөлімі" мемлекеттік мекемесі</t>
  </si>
  <si>
    <t>Ауылдық жерлерде тұратын денсаулық сақтау, білім беру, әлеуметтік қамтамасыз ету, мәдениет, спорт және ветеринар мамандарына отын сатып алуға Қазақстан Республикасының заңнамасына сәйкес әлеуметтік көмек көрсету</t>
  </si>
  <si>
    <t>Арыс қаласының «Жұмыспен қамту және әлеуметтік бағдарламалар бөлімі» мемлекеттік мекемесінің «Асыл жүрек» әлеуметтік орталығы» коммуналдық мемлекеттік мекемесі</t>
  </si>
  <si>
    <t>Мүгедектігі бар адамды абилитациялаудың және оңалтудың жеке бағдарламасына сәйкес мұқтаж мүгедектігі бар адамдарды протездік-ортопедиялық көмекпен, сурдотехникалық және тифлотехникалық құралдармен,  мiндеттi гигиеналық құралдармен, арнаулы жүріп-тұру құралдарымен қамтамасыз ету, сондай-ақ санаторий-курорттық емдеу,жеке көмекшінің және ымдау тілі маманының қызметтерімен қамтамасыз ету</t>
  </si>
  <si>
    <t>Күш көрсету немесе күш көрсету қаупі салдарынан қиын жағдайларға тап болған тәуекелдер тобындағы адамдарға қызметтер</t>
  </si>
  <si>
    <t>Арыс қаласының "Ішкі саясат бөлімі" мемлекеттік мекемесі</t>
  </si>
  <si>
    <t>Мемлекеттік ақпараттық саясат жүргізу жөніндегі қызметтер</t>
  </si>
  <si>
    <t>Арыс қаласының "Ішкі саясат бөлімі" мемлекеттік мекемесінің "Жастар ресурстық орталығы" коммуналдық мемлекеттік мекемесі</t>
  </si>
  <si>
    <t>Арыс қаласының "Мәдениет, тілдерді дамыту, дене шынықтыру және спорт бөлімі" мемлекеттік мекемесі</t>
  </si>
  <si>
    <t>Жергілекті деңгей мәдениет, тілдерді дамыту, дене шынықтыру және спорт саласындағы мемлекеттік саясатты іске асыру жөніндегі қызметтер</t>
  </si>
  <si>
    <t xml:space="preserve">Мемлекеттік органның күрделі шығыстары   </t>
  </si>
  <si>
    <t xml:space="preserve"> Арыс қаласының "Мәдениет, тілдерді дамыту, дене шынықтыру және спорт бөлімі» мемлекеттік мекемесінің «Тілдерді оқыту және дамыту орталығы» коммуналдық мемлекеттік мекемесі</t>
  </si>
  <si>
    <t>Мемлекеттік тілді және Қазақстан халықтарының  басқа да тілдерін дамыту</t>
  </si>
  <si>
    <t>Арыс қаласының "Мәдениет, тілдерді дамыту, дене шынықтыру және спорт бөлімі" мемлекеттік мекемесінің "Арыс қаласының Абай атындағы орталықтандырылған кітапхана жүйесі" коммуналдық мемлекеттік мекемесі</t>
  </si>
  <si>
    <t>Арыс қаласының "Мәдениет, тілдерді дамыту, дене шынықтыру және спорт бөлімі" мемлекеттік мекемесінің Арыс қаласының "Футбол және ұлттық спорт клубы" коммуналдық мемлекеттік мекемесі</t>
  </si>
  <si>
    <t xml:space="preserve">Арыс қаласының "Мәдениет, тілдерді дамыту, дене шынықтыру және спорт бөлімі" мемлекеттік мекемесінің "Мәдениет үйі" мемлекеттік коммуналдық  қазыналық кәсіпорны </t>
  </si>
  <si>
    <t>Арыс қаласының "Тұрғын үй-коммуналдық шаруашылығы, жолаушылар көлігі және автомобиль жолдары бөлімі" мемлекеттік мекемесі</t>
  </si>
  <si>
    <t>458</t>
  </si>
  <si>
    <t>Жергілікті деңгейде тұрғын үй-коммуналдық шаруашылығы, жолаушылар көлігі және автомобиль жолдары саласындағы мемлекеттік саясатты іске асыру жөніндегі қызметтер</t>
  </si>
  <si>
    <t>Шағын қалаларды жылумен жабдықтауды үздіксіз қамтамасыз ету</t>
  </si>
  <si>
    <t xml:space="preserve">Сумен жабдықтау және су бөлу жүйесінің қызмет етуі </t>
  </si>
  <si>
    <t>012</t>
  </si>
  <si>
    <t>Елдi мекендердегі көшелердi жарықтандыру</t>
  </si>
  <si>
    <t>018</t>
  </si>
  <si>
    <t>019</t>
  </si>
  <si>
    <t>За счет трансфертов из областного бюджета</t>
  </si>
  <si>
    <t>Қазақстан Республикасының Ұлттық қорынан бөлінетін нысаналы трансферт есебінен*</t>
  </si>
  <si>
    <t>"Елдi мекендерде жол қозғалысы қауiпсiздiгін қамтамасыз ету"</t>
  </si>
  <si>
    <t>Ауданның (облыстық маңызы бар қаланың) коммуналдық меншігіндегі жылу жүйелерін қолдануды ұйымдастыру</t>
  </si>
  <si>
    <t>Ауданның (облыстық маңызы бар қаланың) коммуналдық меншігіндегі газ жүйелерін қолдануды ұйымдастыру</t>
  </si>
  <si>
    <t>027</t>
  </si>
  <si>
    <t>"Сумен жабдықтау және су бұру жүйелерін дамыту"</t>
  </si>
  <si>
    <t>Газ тасымалдау жүйесін дамыту</t>
  </si>
  <si>
    <t>036</t>
  </si>
  <si>
    <t>За счет целевого трансферта из Национального фонда Республики Казахстан</t>
  </si>
  <si>
    <t>Елді мекендердегі сумен жабдықтау және су бұру жүйелерін дамыту</t>
  </si>
  <si>
    <t>058</t>
  </si>
  <si>
    <t>«Ауыл-Ел бесігі» жобасы шеңберінде ауылдық елді мекендердегі әлеуметтік және инженерлік инфрақұрылым бойынша іс-шараларды іске асыру</t>
  </si>
  <si>
    <t>062</t>
  </si>
  <si>
    <t>Мемлекеттік-жекешелік әріптестік жобалар бойынша мемлекеттік міндеттемелерді орындау</t>
  </si>
  <si>
    <t>Төменгі тұрған бюджеттерге берілетін нысаналы ағымдағы  трансферттер</t>
  </si>
  <si>
    <t>113</t>
  </si>
  <si>
    <t>Арыс қаласының «Тұрғын үй-коммуналдық шарушылық, жолаушылар көлігі және автомобиль жолдары бөлімі» мемлекеттік мекемесінің «Жасыл Арыс» коммуналдық мемлекеттік мекемесі</t>
  </si>
  <si>
    <t>Арыс қаласының "Экономика және қаржы бөлімі" мемлекеттік мекемесі</t>
  </si>
  <si>
    <t>Мамандарды әлеуметтік қолдау шараларын іске асыру үшін бюджеттік кредиттер</t>
  </si>
  <si>
    <t>Республикалық бюджеттен берілген кредиттер есебінен</t>
  </si>
  <si>
    <t>Мамандарға әлеуметтік қолдау көрсету жөніндегі шараларды іске асыру</t>
  </si>
  <si>
    <t>099</t>
  </si>
  <si>
    <t>Арыс қаласының "Ауыл шаруашылығы бөлімі" мемлекеттік мекемесі</t>
  </si>
  <si>
    <t>Жергілікті деңгейде ауыл шаруашылығы  саласындағы мемлекеттік саясатты іске асыру жөніндегі қызметтер</t>
  </si>
  <si>
    <t>Арыс қаласының "Жер қатынастары бөлімі" мемлекеттік мекемесі</t>
  </si>
  <si>
    <t>Елдi мекендердi жер-шаруашылық орналастыру</t>
  </si>
  <si>
    <t>Арыс қаласының "Құрылыс бөлімі" мемлекеттік мекемесі</t>
  </si>
  <si>
    <t>Ауыл шаруашылығы объектілерін дамыту</t>
  </si>
  <si>
    <t>«Ауыл-Ел бесігі» жобасы шеңберінде ауылдық елді мекендердегі әлеуметтік және инженерлік инфрақұрылымдарды дамыту</t>
  </si>
  <si>
    <t>079</t>
  </si>
  <si>
    <t>Коммуналдық тұрғын үй қорының тұрғын үйлерін сатып алу</t>
  </si>
  <si>
    <t>Арыс қаласының "Сәулет және қала құрылысы бөлімі" мемлекеттік мекемесі</t>
  </si>
  <si>
    <t>Арыс қаласының "Кәсіпкерлік бөлімі" мемлекеттік мекемесі</t>
  </si>
  <si>
    <t>Жергілікті деңгейде кәсіпкерлікті дамыту саласындағы мемлекеттік саясатты іске асыру жөніндегі қызметтер</t>
  </si>
  <si>
    <t>"Түркістан облыстық мәслихат аппараты" мемлекеттік мекемесі</t>
  </si>
  <si>
    <t>Облыс мәслихатының қызметін қамтамасыз ету жөніндегі қызметтер</t>
  </si>
  <si>
    <t>Республикалық бюджеттен жалпы сипаттағы мемлекеттiк қызметтеріне берілетін субвенциялар есебінен</t>
  </si>
  <si>
    <t>042</t>
  </si>
  <si>
    <t>Қазақстан Республикасының Ұлттық қорынан берілетін кепілдендірілген трансферт есебінен</t>
  </si>
  <si>
    <t>055</t>
  </si>
  <si>
    <t>Мәслихаттар депутаттары қызметінің тиімділігін арттыру</t>
  </si>
  <si>
    <t>Төменгі тұрған бюджеттерге берілетін нысаналы ағымдағы трансферттер</t>
  </si>
  <si>
    <t>"Түркістан облысы әкімінің аппараты" мемлекеттік мекемесі</t>
  </si>
  <si>
    <t>«Түркістан облысы әкімі аппаратына бөлінген бюджет қаржыларының жұмсалуына және мемлекет активтерін пайдалануына тиімділік аудит жүргізу» аудиторлық іс-шарасы</t>
  </si>
  <si>
    <t xml:space="preserve">Облыс әкімінің қызметін қамтамасыз ету жөніндегі қызметтер  </t>
  </si>
  <si>
    <t>Мемлекеттік орга</t>
  </si>
  <si>
    <t>Әкімдерді сайлауды қамтамасыз ету және өткізу</t>
  </si>
  <si>
    <t>Облыстық ауқымдағы төтенше жағдайлардың алдын алу және жою</t>
  </si>
  <si>
    <t>Сайлау процесіне қатысушыларды оқыту</t>
  </si>
  <si>
    <t>Түркістан облысы әкімінің  аппаратының "Іс басқармасы" коммуналдық  мемлекеттік мекемесі</t>
  </si>
  <si>
    <t>"Түркістан облысы бойынша мемлекеттік кірістер департаменті" республикалық мемлекеттік мекемесі</t>
  </si>
  <si>
    <t xml:space="preserve">Түркістан облысының қаржы және мемлекеттік активтер басқармасы </t>
  </si>
  <si>
    <t>Қаржылық есептілік аудиті</t>
  </si>
  <si>
    <t>«Жергілікті бюджеттің шоғырландырылған қаржылық есептілігіне мемлекеттік аудит жүргізу» аудиторлық іс-шарасы</t>
  </si>
  <si>
    <t>«Кәсіпкерлік қызметті қолдау»</t>
  </si>
  <si>
    <t>Кәсіпкерлік қызметті қолдау</t>
  </si>
  <si>
    <t>Ведомстволық бағынысты ұйымдардың күрделі шығыстары</t>
  </si>
  <si>
    <t>ҮСТЕМЕ ТЕКСЕРУ:</t>
  </si>
  <si>
    <t>Облыстың жолаушылар көлігі және автомобиль жолдары басқармасы</t>
  </si>
  <si>
    <t>«Түркістан облысы жолаушылар көлігі және автомобиль жолдары басқармасына бөлінген бюджет қаржыларының жұмсалуына және мемлекет активтерін пайдалануына тиімділік аудит жүргізу» аудиторлық іс-шарасы</t>
  </si>
  <si>
    <t>Жергілікті деңгейде көлік және коммуникация саласындағы мемлекеттік саясатты іске асыру жөніндегі қызметтер</t>
  </si>
  <si>
    <t>Әлеуметтiк маңызы бар ауданаралық (қалааралық) қатынастар бойынша жолаушылар тасымалын субсидиялау</t>
  </si>
  <si>
    <t>Ведомстволық бағыныстағы мемлекеттік мекемелердің және ұйымдардың күрделі шығыстары</t>
  </si>
  <si>
    <t>Төменгі тұрған бюджеттерге берілетін нысаналы даму трансферттері</t>
  </si>
  <si>
    <t>114</t>
  </si>
  <si>
    <t>Түркістан облысы жолаушылар көлігі және автомобиль жолдары басқармасының "Оңтүстік жолдары" шаруашылық жүргізу құқығындағы мемлекеттік коммуналдық кәсіпорны</t>
  </si>
  <si>
    <t>Жетісай ауданы</t>
  </si>
  <si>
    <t xml:space="preserve">«Жетісай ауданының бюджет қаржыларының жұмсалуына, бюджеттік бағдарламаларының іске асырылуына және активтерді пайдалануына  аудит жүргізу» аудиторлық іс-шарасы </t>
  </si>
  <si>
    <t>Жетісай ауданы әкімдігінің Жетісай ауданы маслихаты аппараты" мемлекеттік мекемесі</t>
  </si>
  <si>
    <t>Жетісай ауданы әкімдігінің "Жетісай ауданы әкімінің аппараты" мемлекеттік мекемесі</t>
  </si>
  <si>
    <t>Жетісай ауданы  "Абай ауылдық округі әкімінің аппараты"  мемлекеттік мекемесі</t>
  </si>
  <si>
    <t>Ауданның (облыстық маңызы бар қаланың)бюджет қаражаты есебінен</t>
  </si>
  <si>
    <t>Жетісай ауданы  "Асықата кенті әкімінің аппараты"  мемлекеттік мекемесі</t>
  </si>
  <si>
    <t>Аудандық маңызы бар қалаларда, ауылдарда, кенттерде, ауылдық округтерде автомобиль жолдарын күрделі және орташа жөндеу</t>
  </si>
  <si>
    <t>Жетісай ауданы  "Атамекен ауылдық округі әкімінің аппараты"  мемлекеттік мекемесі</t>
  </si>
  <si>
    <t>Жетісай ауданы  "Ш.Ділдәбеков ауылдық округі әкімінің аппараты"  мемлекеттік мекемесі</t>
  </si>
  <si>
    <t>Жетісай ауданы  "Ж.Ералиев ауылдық округі әкімінің аппараты"  мемлекеттік мекемесі</t>
  </si>
  <si>
    <t>Жетісай ауданы  "Жаңаауыл ауылдық округі әкімінің аппараты"  мемлекеттік мекемесі</t>
  </si>
  <si>
    <t>Жетісай ауданы  "Жетісай қаласы әкімінің аппараты"  мемлекеттік мекемесі</t>
  </si>
  <si>
    <t>Жергілікті деңгейде мәдени-демалыс жұмысын қолдау</t>
  </si>
  <si>
    <t>Аудандық маңызы бар қалаларда, ауылдарда, кенттерде, ауылдық округтерде автомобиль жолдарының жұмыс істеуін қамтамасыз ету</t>
  </si>
  <si>
    <t>043</t>
  </si>
  <si>
    <t>Жетісай ауданы  "Жылысу ауылдық округі әкімінің аппараты"  мемлекеттік мекемесі</t>
  </si>
  <si>
    <t>Жетісай ауданы  "Қазыбек Би ауылдық округі әкімінің аппараты"  мемлекеттік мекемесі</t>
  </si>
  <si>
    <t>Жетісай ауданы  "Қарақай ауылдық округі әкімінің аппараты"  мемлекеттік мекемесі</t>
  </si>
  <si>
    <t>Жетісай ауданы  "Қызылқұм ауылдық округі әкімінің аппараты"  мемлекеттік мекемесі</t>
  </si>
  <si>
    <t>Жетісай ауданы  "Мақталы ауылдық округі әкімінің аппараты"  мемлекеттік мекемесі</t>
  </si>
  <si>
    <t>Жетісай ауданы  "Ынтымақ ауылдық округі әкімінің аппараты"  мемлекеттік мекемесі</t>
  </si>
  <si>
    <t>Жетісай ауданы "Жұмыспен қамту және әлеуметтік бағдарламалар бөлімі" мемлекеттік мекемесі</t>
  </si>
  <si>
    <t>«Психоневрологиялық ауытқуы бар және тірек-қимыл аппараты бұзылған мүгедек балаларға арналған «Балдаурен» күндіз болу орталығы» КММ</t>
  </si>
  <si>
    <t>«Психоневрологиялық ауытқуы бар және тірек-қимыл аппараты бұзылған мүгедек балаларға арналған «Үміт ұясы» күндіз болу орталығы» КММ</t>
  </si>
  <si>
    <t xml:space="preserve"> «Асыл қазына және Тең қоғам» әлеуметтік қызметтер көрсету орталығы КММ</t>
  </si>
  <si>
    <t>Жетісай ауданы жұмыспен қамту бөлімінің "Отбасын қолдау орталығы" КММ</t>
  </si>
  <si>
    <t>Халықты әлеуметтік қорғау жөніндегі іс-шараларды іске асыру</t>
  </si>
  <si>
    <t xml:space="preserve"> Жетісай ауданының "Ішкі саясат   бөлімі"  мемлекеттік мекемесі</t>
  </si>
  <si>
    <t xml:space="preserve"> Жетісай ауданы ішкі саясат бөлімінің "Жастар ресурстық орталығы" коммуналдық  мемлекеттік мекемесі</t>
  </si>
  <si>
    <t xml:space="preserve"> Жетісай ауданының "Мәдениет тілдерді дамыту, денешынықтыру және спорт бөлімі"  мемлекеттік мекемесі</t>
  </si>
  <si>
    <t>052</t>
  </si>
  <si>
    <t xml:space="preserve">Жетісай ауданының мәдениет, тілдерді дамыту, дене шынықтыру және спорт бөлімінің "Жетісай аудандық орталықтандырылған кітапханалар жүйесі" мемлекеттік мекемесі </t>
  </si>
  <si>
    <t xml:space="preserve">Жетісай ауданының мәдениет, тілдерді дамыту, дене шынықтыру және спорт бөлімінің «Тілдерді оқыту және дамыту орталығы» коммуналдық мемлекеттік мекемесі. </t>
  </si>
  <si>
    <t>Жетісай ауданының мәдениет, тілдерді дамыту, дене шынықтыру және спорт бөлімінің "Жетісай спорт клубы" коммуналдық мемлекеттік мекемесі</t>
  </si>
  <si>
    <t>Жетісай ауданының мәдениет, тілдерді дамыту, дене шынықтыру және спорт бөлімінің «Жетісай аудандық ұлттық спорт клубы» коммуналдық мемлекеттік мекемесі</t>
  </si>
  <si>
    <t>Жетісай ауданының мәдениет, тілдерді дамыту, дене шынықтыру және спорт бөлімінің "Жетісай футбол клубы" коммуналдық мемлекеттік мекемесі</t>
  </si>
  <si>
    <t xml:space="preserve">Жетісай ауданының мәдениет, тілдерді дамыту, дене шынықтыру және спорт бөлімінің «Жетісай аудандық мәдениет үйі» мемлекеттік коммуналдық қазыналық кәсіпорны </t>
  </si>
  <si>
    <t>Жетісай ауданының  "Экономика және қаржы бөлімі"  мемлекеттік мекемесі</t>
  </si>
  <si>
    <t>Субвенциялар</t>
  </si>
  <si>
    <t>038</t>
  </si>
  <si>
    <t>Жетісай ауданының "Кәсіпкерлік  бөлімі"  мемлекеттік мекемесі"</t>
  </si>
  <si>
    <t xml:space="preserve">Жетісай ауданының  "Құрылыс, сәулет және қала құрылысы  бөлімі"  мемлекеттік мекемесі </t>
  </si>
  <si>
    <t>Жергілікті деңгейде құрылыс, сәулет және қала құрылысы саласындағы мемлекеттік саясатты іске асыру жөніндегі қызметтер</t>
  </si>
  <si>
    <t>Аудан аумағында қала құрылысын дамытудың кешенді схемаларын, аудандық (облыстық) маңызы бар қалалардың, кенттердің және өзге де ауылдық елді мекендердің бас жоспарларын әзірлеу</t>
  </si>
  <si>
    <t>"Газ тасымалдау жүйесін дамыту "</t>
  </si>
  <si>
    <t xml:space="preserve">Жетісай ауданының  "Ауыл шаруашылығы және жер қатынастары  бөлімі"  мемлекеттік мекемесі </t>
  </si>
  <si>
    <t>Жергілікті деңгейде ауыл шаруашылығы және жер қатынастары саласындағы мемлекеттік саясатты іске асыру жөніндегі қызметтер</t>
  </si>
  <si>
    <t>Жетісай ауданының "Тұрғын үй- коммуналдық шаруашылығы, жолаушылар көлігі, автомобиль жолдары және түрғын үй инспекциясы бөлімі"  мемлекеттік мекемесі</t>
  </si>
  <si>
    <t>Жергілікті деңгейде тұрғын үй-коммуналдық шаруашылық, жолаушылар көлігі,  автомобиль жолдары және тұрғын үй инспекциясы саласындағы мемлекеттік саясатты іске асыру жөніндегі қызметтер</t>
  </si>
  <si>
    <t>Қаланы және елді мекендерді абаттандыруды дамыту</t>
  </si>
  <si>
    <t>Ауданның (облыстық маңызы бар қаланың) коммуналдық меншігіндегі газ жүйелерін пайдалануды ұйымдастыру</t>
  </si>
  <si>
    <t>Ауылдық елді мекендердегі сумен жабдықтау және су бұру жүйелерін дамыту</t>
  </si>
  <si>
    <t>077</t>
  </si>
  <si>
    <t>Жетісай ауданы әкімдігінің «Жетісай қызмет» коммуналдық мемлекеттік мекемесі</t>
  </si>
  <si>
    <t>Жетісай ауданының тұрғын үй-коммуналдық шаруашылық, жолаушылар көлігі, автомобиль жолдары, және тұрғын үй инспекциясы бөлімінің ШЖҚ «Жетісай су» мемлекеттік коммуналдық кәсіпорыны</t>
  </si>
  <si>
    <t>Келес ауданы</t>
  </si>
  <si>
    <t xml:space="preserve">«Келес ауданының бюджет қаржыларының жұмсалуына, бюджеттік бағдарламаларының іске асырылуына және активтерді пайдалануына  аудит жүргізу» аудиторлық іс-шарасы </t>
  </si>
  <si>
    <t xml:space="preserve"> "Келес ауданы маслихаты аппараты" мемлекеттік мекемесі</t>
  </si>
  <si>
    <t xml:space="preserve"> "Келес ауданы әкімінің аппараты" мемлекеттік мекемесі</t>
  </si>
  <si>
    <t>Келес ауданы  "Абай ауылдық округі әкімінің аппараты"  мемлекеттік мекемесі</t>
  </si>
  <si>
    <t>Бюджеттік алып қою</t>
  </si>
  <si>
    <t>Келес ауданы  "Алпамыс батыр ауылдық округі әкімінің аппараты"  мемлекеттік мекемесі</t>
  </si>
  <si>
    <t>Ауданның (облыстық маңызы бар қаланың) бюджет қаражаты есебінен</t>
  </si>
  <si>
    <t>Келес ауданы  "Ақтөбе ауылдық округі әкімінің аппараты"  мемлекеттік мекемесі</t>
  </si>
  <si>
    <t>Бюджет заңнамасымен қарастырылған жағдайларда жалпы сипаттағы трансферттерді қайтару</t>
  </si>
  <si>
    <t>049</t>
  </si>
  <si>
    <t>Келес ауданы  "Бірлесу ауылдық округі әкімінің аппараты"  мемлекеттік мекемесі</t>
  </si>
  <si>
    <t>Келес ауданы  "Біртілек ауылдық округі әкімінің аппараты"  мемлекеттік мекемесі</t>
  </si>
  <si>
    <t>Келес ауданы  "Бірлік ауылдық округі әкімінің аппараты"  мемлекеттік мекемесі</t>
  </si>
  <si>
    <t>Келес ауданы  "Бозай ауылдық округі әкімінің аппараты"  мемлекеттік мекемесі</t>
  </si>
  <si>
    <t>Келес ауданы  "Жамбыл ауылдық округі әкімінің аппараты"  мемлекеттік мекемесі</t>
  </si>
  <si>
    <t>Келес ауданы  "Жүзімдік ауылдық округі әкімінің аппараты"  мемлекеттік мекемесі</t>
  </si>
  <si>
    <t>Келес ауданы  "Қошқарата ауылдық округі әкімінің аппараты"  мемлекеттік мекемесі</t>
  </si>
  <si>
    <t>Келес ауданы  "Ошақты ауылдық округі әкімінің аппараты"  мемлекеттік мекемесі</t>
  </si>
  <si>
    <t>Келес ауданы  "Ұшқын ауылдық округі әкімінің аппараты"  мемлекеттік мекемесі</t>
  </si>
  <si>
    <t>Келес ауданының  "Жұмыспен қамту  және әлеуметтік бағдарламалар бөлімі"  мемлекеттік мекемесі</t>
  </si>
  <si>
    <t>«Келес ауданының жұмыспен қамту және әлеуметтік бағдарламалар бөлімінің  «Қазыналық қария - тең қоғам» әлеуметтік қызметтер көрсету орталығы» КММ</t>
  </si>
  <si>
    <t>«Келес ауданының жұмыспен қамту және әлеуметтік бағдарламалар бөлімінің  «Отбасын қолдау орталығы» КММ</t>
  </si>
  <si>
    <t>Келес ауданының жұмыспен қамту және әлеуметтік бағдарламалар бөлімінің "Арнаулы әлеуметтік қызметтер көрсету орталығы" коммуналдық мемлекеттік мекемесі</t>
  </si>
  <si>
    <t>"Келес ауданының кәсіпкерлік және ауыл шаруашылығы бөлімі" мемлекеттік мекемесі</t>
  </si>
  <si>
    <t>Жергілікті деңгейде кәсіпкерлікті және ауыл шаруашылығын дамыту саласындағы мемлекеттік саясатты іске асыру жөніндегі қызметтер</t>
  </si>
  <si>
    <t>"Келес ауданының тұрғын үй -коммуналдық шаруашылығы, жолаушылар көлігі және автомобиль жолдары бөлімі" мемлекеттік мекемесі</t>
  </si>
  <si>
    <t>064</t>
  </si>
  <si>
    <t>Келес ауданы әкімдігінің «Келес қызмет» коммуналдық мемлекеттік мекемесі</t>
  </si>
  <si>
    <t>Келес ауданының  "Экономика және қаржы бөлімі"  мемлекеттік мекемесі</t>
  </si>
  <si>
    <t>"Келес ауданының жер қатынастары бөлімі" мемлекеттік мекемесі</t>
  </si>
  <si>
    <t>"Келес ауданының құрылыс, сәулет және қала құрылысы бөлімі" мемлекеттік мекемесі</t>
  </si>
  <si>
    <t>"Келес ауданының ішкі саясат, мәдениет, тілдерді дамыту және спорт бөлімі"</t>
  </si>
  <si>
    <t>Ақпаратты, мемлекеттілікті нығайту және азаматтардың әлеуметтік сенімділігін қалыптастыру саласында жергілікті деңгейде мемлекеттік саясатты іске асыру жөніндегі қызметтер</t>
  </si>
  <si>
    <t>Көпшілік спортты және ұлттық спорт түрлерін дамыту</t>
  </si>
  <si>
    <t>Аудандық (облыстық маңызы бар қалалық) деңгейде спорттық жарыстар өткiзу</t>
  </si>
  <si>
    <t>Әртүрлi спорт түрлерi бойынша аудан (облыстық маңызы бар қала) құрама командаларының мүшелерiн дайындау және олардың облыстық спорт жарыстарына қатысуы</t>
  </si>
  <si>
    <t>"Келес ауданы әкімдігінің "Жастар ресурстық орталығы"  коммуналдық мемлекеттік мекемесі</t>
  </si>
  <si>
    <t>Келес ауданы әкімдігінің  "Тілдерді оқыту және дамыту орталығы" коммуналдық мемлекеттік мекемесі</t>
  </si>
  <si>
    <t>Келес ауданы әкімдігінің "Аудандық орталықтандырылған кітапханалар жүйесі" коммуналдық мемлекеттік мекемесі</t>
  </si>
  <si>
    <t>Келес ауданының ішкі саясат, мәдениет, тілдерді дамыту және спорт бөлімінің "Келес спорт клубы" коммуналдық мемлекеттік мекемесі</t>
  </si>
  <si>
    <t>Келес ауданының ішкі саясат, мәдениет, тілдерді дамыту және спорт бөлімінің "Келес аудандық ұлттық спорт 
клубы" коммуналдық мемлекеттік мекемесі</t>
  </si>
  <si>
    <t xml:space="preserve"> «Келес ауданы әкімдігінің «Әшірәлі Кенжеев атындағы Келес аудандық мәдениет үйі" мемлекеттік коммуналдық қазыналық кәсіпорны</t>
  </si>
  <si>
    <t>Мақтаарал ауданы</t>
  </si>
  <si>
    <t xml:space="preserve">«Мақтаарал ауданының бюджет қаржыларының жұмсалуына, бюджеттік бағдарламаларының іске асырылуына және активтерді пайдалануына  аудит жүргізу» аудиторлық іс-шарасы </t>
  </si>
  <si>
    <t>"Мақтаарал ауданы мәслихатының аппараты" мемлекеттік мекемесі</t>
  </si>
  <si>
    <t>"Мақтаарал  ауданы әкімінің аппараты" мемлекеттік мекемесі</t>
  </si>
  <si>
    <t>"Мақтаарал  ауданы "Атакент кенті әкімінің аппараты" мемлекеттік мекемесі</t>
  </si>
  <si>
    <t>"Мақтаарал  ауданы "А. Қалыбеков ауылдық округі әкімінің аппараты" мемлекеттік мекемесі</t>
  </si>
  <si>
    <t>"Мақтаарал  ауданы "Бірлік ауылдық округі әкімінің аппараты" мемлекеттік мекемесі</t>
  </si>
  <si>
    <t>"Мақтаарал  ауданы "Достық ауылдық округі әкімінің аппараты" мемлекеттік мекемесі</t>
  </si>
  <si>
    <t>"Мақтаарал  ауданы "Еңбекші ауылдық округі әкімінің аппараты" мемлекеттік мекемесі</t>
  </si>
  <si>
    <t>"Мақтаарал  ауданы "Жамбыл ауылдық округі әкімінің аппараты" мемлекеттік мекемесі</t>
  </si>
  <si>
    <t>"Мақтаарал  ауданы "Жаңажол ауылдық округі әкімінің аппараты" мемлекеттік мекемесі</t>
  </si>
  <si>
    <t>"Мақтаарал  ауданы "Иіржар ауылдық округі әкімінің аппараты" мемлекеттік мекемесі</t>
  </si>
  <si>
    <t>"Мақтаарал  ауданы "Мақтаарал ауылдық округі әкімінің аппараты" мемлекеттік мекемесі</t>
  </si>
  <si>
    <t>"Мақтаарал  ауданы "Мырзакент кенті әкімінің аппараты" мемлекеттік мекемесі</t>
  </si>
  <si>
    <t xml:space="preserve">Мақтаарал ауданының "Ж.Нұрлыбаев ауылдық округі әкімі аппараты" мемлекеттік мекемесі
</t>
  </si>
  <si>
    <t>"Мақтаарал ауданының жұмыспен қамту және әлеуметтік бағдарламалар бөлімі" мемлекеттік мекемесі</t>
  </si>
  <si>
    <t>"Мақтаарал ауданының жұмыспен қамту және әлеуметтік бағдарламалар бөлімінің "Мейірім-Шапағат" күндіз болу орталығы" коммуналдық мемлекеттік мекемесі</t>
  </si>
  <si>
    <t>Мақтарал ауданының жұмыспен қамту және әлеуметтік бағдарламалар бөлімінің «Мақтаарал мүгедек балаларды оңалту орталығы» коммуналдық мемлекеттік мекемесі</t>
  </si>
  <si>
    <t>"Мақтаарал ауданының кәсіпкерлік және ауыл шаруашылығы бөлімі" мемлекеттік мекемесі</t>
  </si>
  <si>
    <t>Ауданның (облыстық маңызы бар қаланың) кәсіпкерлік және ауыл шаруашылығы бөлімі</t>
  </si>
  <si>
    <t>454</t>
  </si>
  <si>
    <t>"Мақтаарал ауданының "Ішкі саясат бөлімі" мемлекеттік мекемесі</t>
  </si>
  <si>
    <t>"Мақтаарал ауданының ішкі саясат бөлімінің "Жастар ресурстық орталығы" коммуналдық мемлекеттік мекемесі</t>
  </si>
  <si>
    <t>"Мақтаарал ауданы әкімдігінің мәдениет, тілдерді дамыту, дене шынықтыру және спорт бөлімі" мемлекеттік мекемесі</t>
  </si>
  <si>
    <t>Мақтаарал ауданының мәдениет, тілдерді дамыту, дене шынықтыру және спорт бөлімінің «Тілдерді оқыту және дамыту орталығы» коммуналдық мемлекеттік мекемесі</t>
  </si>
  <si>
    <t>Мақтаарал ауданының мәдениет, тілдерді дамыту, дене шынықтыру және спорт бөлімінің «Мақтаарал аудандық орталықтандырылған кітапханалар жүйесі» мемлекеттік мекемесі</t>
  </si>
  <si>
    <t>Республикалық бюджет қаражаты есебінен</t>
  </si>
  <si>
    <t>Мақтаарал ауданының мәдениет, тілдерді дамыту, дене шынықтыру және спорт бөлімінің "Мырзакент спорт клубы" коммуналдық мемлекеттік мекемесі</t>
  </si>
  <si>
    <t>Мақтаарал ауданының мәдениет, тілдерді дамыту, дене шынықтыру және спорт бөлімінің "Мақтаарал" футбол клубы" коммуналдық мемлекеттік мекемесі</t>
  </si>
  <si>
    <t xml:space="preserve">Мақтаарал ауданының мәдениет, тілдерді дамыту, дене шынықтыру және спорт бөлімінің "Мәдениет үйі"  мемлекеттік коммуналық қазыналық кәсіпорны </t>
  </si>
  <si>
    <t>28</t>
  </si>
  <si>
    <t>Мақтаарал ауданының  "Экономика және қаржы бөлімі"  мемлекеттік мекемесі</t>
  </si>
  <si>
    <t>"Мақтаарал ауданының жер қатынастары бөлімі" мемлекеттік мекемесі</t>
  </si>
  <si>
    <t>"Мақтаарал ауданының сәулет, қала құрылысы және құрылыс бөлімі" мемлекеттік мекемесі</t>
  </si>
  <si>
    <t>Құрылыс, облыс қалаларының, аудандарының және елді мекендерінің сәулеттік бейнесін жақсарту саласындағы мемлекеттік саясатты іске асыру және ауданның (облыстық маңызы бар қаланың) аумағын оңтайлы және тиімді қала құрылыстық игеруді қамтамасыз ету жөніндегі қызметтер</t>
  </si>
  <si>
    <t>"Мақтаарал ауданының тұрғын үй-коммуналдық шаруашылығы, жолаушылар көлігі, автомобиль жолдары және тұрғын үй инспекциясы бөлімі" мемлекеттік мекемесі</t>
  </si>
  <si>
    <t>Көлiк инфрақұрылымының басым  жобаларын іске асыру</t>
  </si>
  <si>
    <t>025</t>
  </si>
  <si>
    <t>Сумен жабдықтау және су бұру жүйелерін дамыту</t>
  </si>
  <si>
    <t>Инженерлік-коммуникациялық инфрақұрылымды жобалау, дамыту  және (немесе) жайластыру</t>
  </si>
  <si>
    <t>Мақтаарал ауданы әкімдігі «Мырзакент-Қызмет» коммуналдық мемлекеттік мекемесі</t>
  </si>
  <si>
    <t>Сайрам ауданы</t>
  </si>
  <si>
    <t xml:space="preserve">«Сайрам ауданының бюджет қаржыларының жұмсалуына, бюджеттік бағдарламаларының іске асырылуына және активтерді пайдалануына  аудит жүргізу» аудиторлық іс-шарасы </t>
  </si>
  <si>
    <t>"Сайрам ауданы мәслихатының аппараты" мемлекеттік мекемесі</t>
  </si>
  <si>
    <t>"Сайрам ауданы әкімінің аппараты" мемлекеттік мекемесі</t>
  </si>
  <si>
    <t>Сайрам ауданы "Ақбұлақ ауылдық округі әкімінің аппараты" мемлекеттік мекемесі</t>
  </si>
  <si>
    <t>Сайрам ауданы "Ақсукент ауылдық округі әкімінің аппараты" мемлекеттік мекемесі</t>
  </si>
  <si>
    <t>Жерлеу орындарын ұстау және туыстары жоқ адамдарды жерлеу</t>
  </si>
  <si>
    <t>Сайрам ауданы "Арыс ауылдық округі әкімінің аппараты" мемлекеттік мекемесі</t>
  </si>
  <si>
    <t>Сайрам ауданы "Жібек жолы ауылдық округі әкімінің аппараты" мемлекеттік мекемесі</t>
  </si>
  <si>
    <t>Сайрам ауданы "Көлкент  ауылдық округі әкімінің аппараты" мемлекеттік мекемесі</t>
  </si>
  <si>
    <t>Елді мекендерді сумен жабдықтауды ұйымдастыру</t>
  </si>
  <si>
    <t>Сайрам ауданы "Қайнарбұлақ  ауылдық округі әкімінің аппараты" мемлекеттік мекемесі</t>
  </si>
  <si>
    <t>Сайрам ауданы "Қарабұлақ  ауылдық округі әкімінің аппараты" мемлекеттік мекемесі</t>
  </si>
  <si>
    <t>Сайрам ауданы "Қарамұрт  ауылдық округі әкімінің аппараты" мемлекеттік мекемесі</t>
  </si>
  <si>
    <t>Сайрам ауданы "Қарасу ауылдық округі әкімінің аппараты" мемлекеттік мекемесі</t>
  </si>
  <si>
    <t>Сайрам ауданы "Құтарыс ауылдық округі әкімінің аппараты" мемлекеттік мекемесі</t>
  </si>
  <si>
    <t>Сайрам ауданы "Манкент ауылдық округі әкімінің аппараты" мемлекеттік мекемесі</t>
  </si>
  <si>
    <t>Сайрам ауданы "Жұмыспен қамту және әлеуметтік бағдарламалар бөлімі" мемлекеттік мекемесі</t>
  </si>
  <si>
    <t xml:space="preserve">Жергілікті деңгейде халық үшін әлеуметтік бағдарламаларды жұмыспен қамтуды қамтамасыз етуді   іске асыру саласындағы мемлекеттік саясатты іске асыру жөніндегі қызметтер </t>
  </si>
  <si>
    <t>Сайрам ауданының жұмыспен қамту және әлеуметтік бағдарламалар бөлімінің " Үйде әлеуметтік қызмет көрсету"  КММ</t>
  </si>
  <si>
    <t>Сайрам аудандық жұмыспен қамту және әлеуметтік бағдарламалар бөлімінің "Отбасын қолдау орталығы" коммуналдық мемлекеттік мекемесі</t>
  </si>
  <si>
    <t>Сайрам ауданы "Ішкі саясат  бөлімі" мемлекеттік мекемесі</t>
  </si>
  <si>
    <t>Сайрам ауданы ішкі саясат  бөлімінің "Жастар ресурстық орталығы" коммуналдық мемлекеттік мекемесі</t>
  </si>
  <si>
    <t>Сайрам ауданы "Мәдениет, тілдерді дамыту, дене шынықтыру және спорт бөлімі" мемлекеттік мекемесі</t>
  </si>
  <si>
    <t>Сайрам аудандық мәдениет, тілдері дамыту, дене шынықтыру және спорт бөлімінің "Тілдерді дамыту және оқыту орталығы" коммуналдық мемлекеттік мекемесі</t>
  </si>
  <si>
    <t>Сайрам аудандық мәдениет, тілдерді дамыту, дене шынықтыру және спорт бөлімінің "Сайрам аудандық орталықтандырылған кітапханалар жүйесі" коммуналдық мемлекеттік мекемесі</t>
  </si>
  <si>
    <t>Сайрам аудандық мәдениет, тілдерді дамыту, дене шынықтыру және спорт бөлімінің "Сайрам аудандық мәдениет үйі"  мемлекеттік коммуналдық қазыналық кәсіпорны</t>
  </si>
  <si>
    <t>Мемлекеттiк қажеттiлiктер үшiн жер учаскелерiн алып қою, соның iшiнде сатып алу жолымен алып қою және осыған байланысты жылжымайтын мүлiктi иелiктен айыру</t>
  </si>
  <si>
    <t>Республикалық бюджеттен берілетін трансферттер есебінен</t>
  </si>
  <si>
    <t>Сайрам ауданы "Жолаушылар көлігі және автомобиль жолдары бөлімі" мемлекеттік мекемесі</t>
  </si>
  <si>
    <t>Елдi мекендерде жол қозғалысы қауiпсiздiгін қамтамасыз ету</t>
  </si>
  <si>
    <t xml:space="preserve">Әлеуметтік көмек ретінде тұрғын үй сертификаттарын беру </t>
  </si>
  <si>
    <t>094</t>
  </si>
  <si>
    <t>Сайрам аудандық тұрғын үй-коммуналдық шаруашылық бөлімінің «Көрікті Сайрам» коммуналдық мемлекеттік мекемесі</t>
  </si>
  <si>
    <t>Сайрам аудандық тұрғын үй-коммуналдық шаруашылық бөлімінің "Сайрам аудандық газ және тұрғын үй инспекциясы" коммуналдык мемлекеттік мекемесі</t>
  </si>
  <si>
    <t>Сайрам ауданы "Экономика және қаржы бөлімі" мемлекеттік мекемесі</t>
  </si>
  <si>
    <t>Сайрам ауданы "Жер қатынастары бөлімі" мемлекеттік мекемесі</t>
  </si>
  <si>
    <t>Аудандардың, облыстық маңызы бар, аудандық маңызы бар қалалардың, кенттердiң, ауылдардың, ауылдық округтердiң шекарасын белгiлеу кезiнде жүргiзiлетiн жерге орналастыру</t>
  </si>
  <si>
    <t>Сайрам ауданы "Құрылыс, сәулет және қаа құрылысы бөлімі" мемлекеттік мекемесі</t>
  </si>
  <si>
    <t>Түркістан облысының "Денсаулық сақтау басқармасы" мемлекеттік мекемесі</t>
  </si>
  <si>
    <t>Түркістан облысының "Білім басқармасы" мемлекеттік мекемесі</t>
  </si>
  <si>
    <t>Түркістан облысының "Мәдениет басқармасы" мемлекеттік мекемесі</t>
  </si>
  <si>
    <t>Төменгі тұрған бюджеттерге берілетін ағымдағы нысаналы трансферттері</t>
  </si>
  <si>
    <t>Сауран ауданының "Мәдениет, тілдерді дамыту, денешынықтыру және спорт бөлімі" мемлекеттік мекемесі</t>
  </si>
  <si>
    <t>Шардара  ауданының "Мәдениет, тілдерді дамыту, дене шынықтыру және спорт бөлімі" мемлекеттік мекемесі</t>
  </si>
  <si>
    <t>Түркістан облысының "Құрылыс басқармасы" мемлекеттік мекемесі</t>
  </si>
  <si>
    <t>Отырар ауданы "Құрылыс бөлімі" мемлекеттік мекемесі</t>
  </si>
  <si>
    <t>Сарыағаш ауданы "Құрылыс бөлімі" мемлекеттік мекемесі</t>
  </si>
  <si>
    <t>Төлеби ауданы "Құрылыс бөлімі" мемлекеттік мекемесі</t>
  </si>
  <si>
    <t>Түлкібас ауданы "Құрылыс бөлімі" мемлекеттік мекемесі</t>
  </si>
  <si>
    <t>Шардара ауданы "Құрылыс бөлімі" мемлекеттік мекемесі</t>
  </si>
  <si>
    <t>Созақ ауданы "Құрылыс бөлімі" мемлекеттік мекемесі</t>
  </si>
  <si>
    <t>Сауран ауданы "Құрылыс бөлімі" мемлекеттік мекемесі</t>
  </si>
  <si>
    <t>Кентау қаласы "Құрылыс бөлімі" мемлекеттік мекемесі</t>
  </si>
  <si>
    <t>Түркістан облысының "Денешынықтыру және спорт басқармасы" мемлекеттік мекемесі</t>
  </si>
  <si>
    <t>Жиыны</t>
  </si>
  <si>
    <t>285</t>
  </si>
  <si>
    <t>053</t>
  </si>
  <si>
    <t>Түркістан облысының "Энергетика және тұрғын-үй коммуналдық, шаруашылық басқармасы" мемлекеттік мекемесі</t>
  </si>
  <si>
    <t>Қазығұрт ауданының "Тұрғын үй-коммуналдық шаруашылығы, жолаушылар көлігі және автомобиль жолдары бөлімі" мемлекеттік мекемесі</t>
  </si>
  <si>
    <t>Сауран ауданының "Тұрғын үй-коммуналдық шаруашылығы, жолаушылар көлігі және автомобиль жолдары бөлімі" мемлекеттік мекемесі</t>
  </si>
  <si>
    <t>Сарыағаш ауданының "Тұрғын үй- коммуналдық шаруашылық бөлімі" мемлекеттік мекемесі</t>
  </si>
  <si>
    <t>"Ауылдық елдімекендердегі денсаулық сақтау саласын жаңғырту" аудиторлық іс-шарасы</t>
  </si>
  <si>
    <t>млн.теңге</t>
  </si>
  <si>
    <t>Н.ТАҒАЕВ</t>
  </si>
  <si>
    <t>А.ДАРИБАЕВ</t>
  </si>
  <si>
    <t>У.СЕЙСЕНБАЕВ</t>
  </si>
  <si>
    <t>ТК мүшесі бойынша барлығы</t>
  </si>
  <si>
    <t>Б А Р Л Ы Ғ Ы:</t>
  </si>
  <si>
    <t>I- тоқсан</t>
  </si>
  <si>
    <t>I-II тоқсан</t>
  </si>
  <si>
    <t>II- тоқсан</t>
  </si>
  <si>
    <t>III- IV тоқсан</t>
  </si>
  <si>
    <t xml:space="preserve"> IV тоқсан</t>
  </si>
  <si>
    <t>IV тоқсан</t>
  </si>
  <si>
    <t>II-III тоқсан</t>
  </si>
  <si>
    <t>III тоқсан</t>
  </si>
  <si>
    <t>II тоқсан</t>
  </si>
  <si>
    <t>I-тоқсан</t>
  </si>
  <si>
    <t>III-тоқсан</t>
  </si>
  <si>
    <t>II-тоқсан</t>
  </si>
  <si>
    <t>I-II-тоқсан</t>
  </si>
  <si>
    <t>II-III-тоқсан</t>
  </si>
  <si>
    <t>III-IV-тоқсан</t>
  </si>
  <si>
    <t>IV-тоқсан</t>
  </si>
  <si>
    <t>III-IV тоқсан</t>
  </si>
  <si>
    <t>Түркістан облысының өнеркәсіп және индустриалды инновациялық даму  басқармасы</t>
  </si>
  <si>
    <t>II-III- тоқсан</t>
  </si>
  <si>
    <t>2021</t>
  </si>
  <si>
    <t>2020</t>
  </si>
  <si>
    <t>«Түркістан облысы кәсіпкерлік және өнеркәсіп басқармасына бөлінген бюджет қаржыларының жұмсалуына, сондай-ақ  Қатты пайдалы қазбаларды барлау және өндіру, кең таралған пайдалы қазбаларды өндіру бойынша мемлекеттік аудит жүргізу» аудиторлық іс-шарасы</t>
  </si>
  <si>
    <t xml:space="preserve">ТК мүшелері бойынша барлығы 14 аудиторлық ісшара </t>
  </si>
  <si>
    <t>Мемлекеттік аудит объектілерінің 2026 жылға арналған тізбесі</t>
  </si>
  <si>
    <t>«Қазақстан Республикасында мүгедектігі бар адамдардың құқықтарын қамтамасыз етуге және өмір сүру сапасын жақсарту»</t>
  </si>
  <si>
    <t>«Ведомстволық бағыныстағы мемлекеттік мекемелер мен ұйымдардың күрделі шығыстары»</t>
  </si>
  <si>
    <t>"Мақтаарал ауданының жұмыспен қамту және әлеуметтік бағдарламалар бөлімі" мемлекеттік мекемесінің "Замандастар және Ten Qogam" Әлеуметтік қызметтер көрсету орталығы" коммуналдық мемлекеттік мекемесілекеттік мекемесі</t>
  </si>
  <si>
    <t>"Мақтаарал ауданының жұмыспен қамту және әлеуметтік бағдарламалар бөлімінің "Отбасын қолдау орталығы" коммуналдық мемлекеттік мекемесі</t>
  </si>
  <si>
    <t>Мемлекет мұқтаждығы үшін жер учаскелерін алу</t>
  </si>
  <si>
    <t>Түркістан қаласы әкімдігінің мәдениет, тілдерді дамыту, дене шынықтыру және спорт бөлімінің «Түркістан қалалық ұлттық спорт клубы» коммуналдық мемлекеттік мекемесі</t>
  </si>
  <si>
    <t>Әлеуметтік көмек ретінде тұрғын үй сертификаттарын беру</t>
  </si>
  <si>
    <t>Бәйдібек ауданы "Құрылыс бөлімі" мемлекеттік мекемесі</t>
  </si>
  <si>
    <t>Түркістан облысы "Денешынықтыру және спорт басқармасының "Қазығұрт аудандық №1 балалар мен жасөспірімдер спорт мектебі" коммуналдық мемлекеттік мекемесі</t>
  </si>
  <si>
    <t xml:space="preserve">""Ауыл-Ел бесігі" шеңберінде бөлінген қаржының жұмсалуының тиімділігіне аудит жүргізу" аудиторлық іс-шарасы </t>
  </si>
  <si>
    <t xml:space="preserve">Сыртқы мемлекеттік аудит және қаржылық бақылау жүргізу қағидаларына
1-қосымша  нысан
</t>
  </si>
  <si>
    <t>«Түркістан қаласына бөлінген бюджет қаражатының және мемлекеттік активтерінің пайдалану тиімділігіне аудит жүргізу» аудиторлық іс шарасы</t>
  </si>
  <si>
    <t>«Түркістан қаласына бөлінген бюджет қаражатының және мемлекеттік активтерінің пайдалану тиімділігіне аудит жүргізу» аудиторлық іс-шарасы</t>
  </si>
  <si>
    <t>1 ассистент</t>
  </si>
  <si>
    <t>Түркістан облысының білім басқармасының "Ордабасы ауданының білім бөлімі" мемлекеттік мекемесі</t>
  </si>
  <si>
    <t>Түркістан облысының білім басқармасының "Түлкібас ауданының білім бөлімі" мемлекеттік мекемесі</t>
  </si>
  <si>
    <t>Түркістан облысының білім басқармасының "Жетісай ауданының білім бөлімі" мемлекеттік мекемесі</t>
  </si>
  <si>
    <t>Түркістан облысының білім басқармасының "Бәйдібек ауданының білім бөлімі" мемлекеттік мекемесі</t>
  </si>
  <si>
    <t>Түркістан облысының білім басқармасының "Мақтаарал ауданының білім бөлімі" мемлекеттік мекемесі</t>
  </si>
  <si>
    <t>Түркістан облысының білім басқармасының "Сауран ауданының білім бөлімі" мемлекеттік мекемесі</t>
  </si>
  <si>
    <t>Түркістан облысының білім басқармасының "Шардара ауданының білім бөлімі" мемлекеттік мекемесі</t>
  </si>
  <si>
    <t>«Түркістан облысы мәслихатына бөлінген бюджет қаржыларының жұмсалуына және мемлекет активтерін пайдалануына тиімділік және сәйкестік аудитін жүргізу»  аудиторлық іс-шарасы</t>
  </si>
  <si>
    <t>Тиімділік, сәйкестік аудиті</t>
  </si>
  <si>
    <t xml:space="preserve">"Жергілікті бюджетке түсетін түсімдердің толықтығы мен уақтылығына, бюджетке түсетін түсімдердің өндіріп алынуына, сондай-ақ жергілікті бюджеттен қате (артық) төленген сомаларды қайтарудың, есепке жатқызудың дұрыстығына аудит жүргізу" аудиторлық іс-шарасы </t>
  </si>
  <si>
    <t>«Қазақстан Республикасы Қаржы министрлігі Мемлекеттік кірістер комитетінің Түркістан облысы бойынша Мемлекеттік кірістер департаменті» республикалық мемлекеттік мекемесі</t>
  </si>
  <si>
    <t>II -III тоқсан</t>
  </si>
  <si>
    <t>«Қазақстан Республикасы Қаржы министрлігінің Мемлекеттік кірістер комитеті Түркістан облысы бойынша Мемлекеттік кірістер департаментінің Жетісай ауданы бойынша кірістер басқармасы» республикалық мемлекеттік мекемесі</t>
  </si>
  <si>
    <t>«Қазақстан Республикасы Қаржы министрлігінің Мемлекеттік кірістер комитеті Түркістан облысы бойынша Мемлекеттік кірістер департаментінің Отырар ауданы бойынша кірістер басқармасы» республикалық мемлекеттік мекемесі</t>
  </si>
  <si>
    <t>II- III тоқсан</t>
  </si>
  <si>
    <t>Жергілікті деңгейде индустрия және индустриялық-инновациялық даму саласындағы мемлекеттік саясатты іске асыру жөніндегі қызметтер</t>
  </si>
  <si>
    <t>Индустриялық-инновациялық қызметті мемлекеттік қолдау шеңберінде шараларды жүзеге асыру</t>
  </si>
  <si>
    <t>Түркістан облысы кәсіпкерлік және сауда басқармасының "TURKISTAN" кәсіпкерлерге қызмет көрсету орталығы" коммуналдық мемлекеттік мекемесі</t>
  </si>
  <si>
    <t>265/ 278</t>
  </si>
  <si>
    <t>«TURKISTAN INVEST» инвестицияларды тарту және экспортты дамыту жөніндегі аймақтық агенттігі» жауапкершілігі шектеулі серіктестігі</t>
  </si>
  <si>
    <t>«TURAN» арнайы экономикалық аймақ басқарушы компаниясы» акционерлік қоғамы</t>
  </si>
  <si>
    <t>Коммуналдық меншікке мүлікті сатып алу</t>
  </si>
  <si>
    <t>Cпорт объектілерін дамыту</t>
  </si>
  <si>
    <t>041</t>
  </si>
  <si>
    <t>Әлеуметтік қамтамасыз ету объектілерін салу және реконструкциялау</t>
  </si>
  <si>
    <t>Кәсіпкерлік субъектілерін мемлекеттік қолдау шаралары шеңберінде индустриялық инфрақұрылымды дамыту</t>
  </si>
  <si>
    <t>Сайрам аудандық жұмыспен қамту және әлеуметтік бағдарламалар бөлімінің «Белсенді ұзақ өмір орталығы» коммуналдық мемлекеттік мекемесі</t>
  </si>
  <si>
    <t>«Сайрам аудандық кәсіпкерлік және ауыл шаруашылығы бөлімі» мемлекеттік мекемесі</t>
  </si>
  <si>
    <t>Сайрам аудандық мәдениет, тілдерді дамыту, дене шынықтыру және спорт бөлімінің «Ақсу жекпе-жек спорт  клубы» коммуналдық мемлекеттік мекемесі</t>
  </si>
  <si>
    <t>Сайрам ауданы "Тұрғын үй-коммуналдық шаруашылығы бөлімі" мемлекеттік мекемесі</t>
  </si>
  <si>
    <t>Республикалық бюджеттен берілетін кредиттер есебiнен</t>
  </si>
  <si>
    <t>Отырар ауданы әкімдігінің «Отырар ауданының экономика және қаржы бөлімі» мемлекеттік мекемесі</t>
  </si>
  <si>
    <t>Үстеме аудит</t>
  </si>
  <si>
    <t>Отырар ауданы әкімдігінің «Отырар ауданының тұрғын үй-коммуналдық шаруашылық, жолаушылар көлігі және автомобиль жолдары бөлімі» мемлекеттік мекемесі</t>
  </si>
  <si>
    <t>Отырар ауданы әкімдігінің «Отырар ауданының мәдениет, тілдерді дамыту, дене шынықтыру және спорт бөлімі» мемлекеттік мекемесі</t>
  </si>
  <si>
    <t xml:space="preserve">Отырар ауданы әкімдігінің «Отырар аудандық жұмыспен қамту және әлеуметтік бағдарламалар бөлімі» мемлекеттік мекемесі </t>
  </si>
  <si>
    <t xml:space="preserve">Отырар ауданы әкімдігінің «Отырар ауданының құрылыс, сәулет және қала құрылысы бөлімі» мемлекеттік мекемесі </t>
  </si>
  <si>
    <t>Отырар ауданы әкімдігінің "Отырар ауданы округі әкімінің аппараты» мемлекеттік мекемесі</t>
  </si>
  <si>
    <t>Отырар ауданы әкімдігінің "Шәуілдір ауыл округі әкімінің аппараты» мемлекеттік мекемесі</t>
  </si>
  <si>
    <t>Отырар ауданы әкімдігінің "Көксарай ауыл округі әкімінің аппараты» мемлекеттік мекемесі</t>
  </si>
  <si>
    <t>Отырар ауданы әкімдігінің "Талапты ауыл округі әкімінің аппараты» мемлекеттік мекемесі</t>
  </si>
  <si>
    <t>Шардара ауданы әкімдігі «Шардара аудандық экономика және қаржы бөлімі» мемлекеттік мекемесі</t>
  </si>
  <si>
    <t>Шардара ауданы әкімдігінің «Шардара аудандық  тұрғын үй-коммуналдық шаруашылық, жолаушылар көлігі және автомобиль жолдары бөлімі» мемлекеттік мекемесі</t>
  </si>
  <si>
    <t>Шардара ауданы әкімдігінің «Шардара аудандық мәдениет, тілдерді дамыту, дене шынықтыру және спорт бөлімі» мемлекеттік мекемесі</t>
  </si>
  <si>
    <t xml:space="preserve">Шардара ауданы әкімдігінің «Шардара аудандық құрылыс, сәулет және қала құрылысы бөлімі» мемлекеттік мекемесі </t>
  </si>
  <si>
    <t>Шардара ауданы әкімдігінің «Шардара аудандық ішкі саясат бөлімі» мемлекеттік мекемесі</t>
  </si>
  <si>
    <t>«Шардара ауданының  Қызылқұм ауылдық округі әкімінің аппараты» мемлекеттік мекемесі</t>
  </si>
  <si>
    <t>«Шардара ауданының  Ақшеңгелді ауылдық округі әкімінің аппараты» мемлекеттік мекемесі</t>
  </si>
  <si>
    <t xml:space="preserve">«Шардара ауданы әкімінің аппараты» мемлекеттік мекемесі </t>
  </si>
  <si>
    <t>«Шардара ауданының  Шардара қаласы әкімінің аппараты» мемлекеттік мекемесі</t>
  </si>
  <si>
    <t xml:space="preserve">«Шардара ауданының  Көксу ауылдық округі әкімінің аппараты» мемлекеттік мекемесі </t>
  </si>
  <si>
    <t xml:space="preserve">«Шардара ауданының  Қауысбек Тұрысбеков ауылдық округі әкімінің аппараты» мемлекеттік мекемесі </t>
  </si>
  <si>
    <t>«Шардара ауданының Алатау батыр  ауылдық округі әкімінің аппараты» мемлекеттік мекемесі</t>
  </si>
  <si>
    <t>«Шардара ауданының  Достық ауылдық округі әкімінің аппараты» мемлекеттік мекемесі</t>
  </si>
  <si>
    <t xml:space="preserve"> «Шардара ауданының  Жаушықұм ауылдық округі әкімінің аппараты» мемлекеттік мекемесі</t>
  </si>
  <si>
    <t>«Шардара ауданының  Ұзын-ата ауылдық округі әкімінің аппараты» мемлекеттік мекемесі</t>
  </si>
  <si>
    <t>«Шардара ауданының Қоссейіт ауылдық округі әкімінің аппараты» мемлекеттік мекемесі</t>
  </si>
  <si>
    <t>Түркістан облысы бойынша тексеру комиссиясының 2026 жылғы         мамырдағы  №        бұйрығының  1 қосымшасы</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</si>
</sst>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р_._-;\-* #\ ##0.00_р_._-;_-* &quot;-&quot;??_р_._-;_-@_-"/>
    <numFmt numFmtId="165" formatCode="0.000000"/>
    <numFmt numFmtId="166" formatCode="_-* #\ ##0.00\ _р_._-;\-* #\ ##0.00\ _р_._-;_-* &quot;-&quot;??\ _р_._-;_-@_-"/>
    <numFmt numFmtId="167" formatCode="#\ ##0.00"/>
    <numFmt numFmtId="168" formatCode="#\ ##0.0"/>
    <numFmt numFmtId="169" formatCode="#######\ ##0.0"/>
    <numFmt numFmtId="170" formatCode="0.0_ "/>
    <numFmt numFmtId="171" formatCode="0.0"/>
    <numFmt numFmtId="172" formatCode="#\ ##0"/>
    <numFmt numFmtId="173" formatCode="#,##0.0"/>
    <numFmt numFmtId="174" formatCode="###\ ##0.0"/>
    <numFmt numFmtId="175" formatCode="####\ ##0.0"/>
    <numFmt numFmtId="176" formatCode="###0;###0"/>
  </numFmts>
  <fonts count="65">
    <font>
      <sz val="11"/>
      <color theme="1"/>
      <name val="Calibri"/>
      <charset val="134"/>
      <scheme val="minor"/>
    </font>
    <font>
      <sz val="8"/>
      <name val="Times New Roman"/>
      <family val="1"/>
      <charset val="204"/>
    </font>
    <font>
      <b/>
      <sz val="8"/>
      <name val="Times New Roman"/>
      <family val="1"/>
      <charset val="204"/>
    </font>
    <font>
      <sz val="11"/>
      <color theme="1"/>
      <name val="Times New Roman"/>
      <family val="1"/>
      <charset val="204"/>
    </font>
    <font>
      <b/>
      <sz val="11"/>
      <color theme="1"/>
      <name val="Times New Roman"/>
      <family val="1"/>
      <charset val="204"/>
    </font>
    <font>
      <sz val="8"/>
      <color theme="1"/>
      <name val="Times New Roman"/>
      <family val="1"/>
      <charset val="204"/>
    </font>
    <font>
      <b/>
      <sz val="8"/>
      <color theme="1"/>
      <name val="Times New Roman"/>
      <family val="1"/>
      <charset val="204"/>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b/>
      <i/>
      <sz val="10"/>
      <name val="Times New Roman"/>
      <family val="1"/>
      <charset val="204"/>
    </font>
    <font>
      <sz val="10"/>
      <color rgb="FF000000"/>
      <name val="Times New Roman"/>
      <family val="1"/>
      <charset val="204"/>
    </font>
    <font>
      <sz val="10"/>
      <color indexed="8"/>
      <name val="Times New Roman"/>
      <family val="1"/>
      <charset val="204"/>
    </font>
    <font>
      <b/>
      <sz val="10"/>
      <color rgb="FF000000"/>
      <name val="Times New Roman"/>
      <family val="1"/>
      <charset val="204"/>
    </font>
    <font>
      <b/>
      <sz val="10"/>
      <color indexed="8"/>
      <name val="Times New Roman"/>
      <family val="1"/>
      <charset val="204"/>
    </font>
    <font>
      <i/>
      <sz val="10"/>
      <color theme="1"/>
      <name val="Times New Roman"/>
      <family val="1"/>
      <charset val="204"/>
    </font>
    <font>
      <i/>
      <sz val="10"/>
      <name val="Times New Roman"/>
      <family val="1"/>
      <charset val="204"/>
    </font>
    <font>
      <sz val="10"/>
      <color rgb="FFFF0000"/>
      <name val="Times New Roman"/>
      <family val="1"/>
      <charset val="204"/>
    </font>
    <font>
      <b/>
      <i/>
      <sz val="10"/>
      <color theme="1"/>
      <name val="Times New Roman"/>
      <family val="1"/>
      <charset val="204"/>
    </font>
    <font>
      <b/>
      <sz val="11"/>
      <color indexed="8"/>
      <name val="Times New Roman"/>
      <family val="1"/>
      <charset val="204"/>
    </font>
    <font>
      <sz val="11"/>
      <color theme="1"/>
      <name val="Calibri"/>
      <family val="2"/>
      <charset val="204"/>
      <scheme val="minor"/>
    </font>
    <font>
      <sz val="10"/>
      <name val="Arial Cyr"/>
      <charset val="204"/>
    </font>
    <font>
      <sz val="14"/>
      <color theme="1"/>
      <name val="Calibri"/>
      <family val="2"/>
      <charset val="204"/>
      <scheme val="minor"/>
    </font>
    <font>
      <sz val="11"/>
      <color indexed="8"/>
      <name val="Calibri"/>
      <family val="2"/>
      <charset val="204"/>
    </font>
    <font>
      <sz val="14"/>
      <color theme="0"/>
      <name val="Calibri"/>
      <family val="2"/>
      <charset val="204"/>
      <scheme val="minor"/>
    </font>
    <font>
      <sz val="11"/>
      <color theme="0"/>
      <name val="Calibri"/>
      <family val="2"/>
      <charset val="204"/>
      <scheme val="minor"/>
    </font>
    <font>
      <b/>
      <sz val="12"/>
      <name val="KZ Times New Roman"/>
      <charset val="204"/>
    </font>
    <font>
      <sz val="12"/>
      <name val="KZ Times New Roman"/>
      <charset val="204"/>
    </font>
    <font>
      <sz val="10"/>
      <name val="KZ Times New Roman"/>
      <charset val="204"/>
    </font>
    <font>
      <sz val="14"/>
      <color rgb="FF3F3F76"/>
      <name val="Calibri"/>
      <family val="2"/>
      <charset val="204"/>
      <scheme val="minor"/>
    </font>
    <font>
      <sz val="11"/>
      <color rgb="FF3F3F76"/>
      <name val="Calibri"/>
      <family val="2"/>
      <charset val="204"/>
      <scheme val="minor"/>
    </font>
    <font>
      <b/>
      <sz val="14"/>
      <color rgb="FF3F3F3F"/>
      <name val="Calibri"/>
      <family val="2"/>
      <charset val="204"/>
      <scheme val="minor"/>
    </font>
    <font>
      <b/>
      <sz val="11"/>
      <color rgb="FF3F3F3F"/>
      <name val="Calibri"/>
      <family val="2"/>
      <charset val="204"/>
      <scheme val="minor"/>
    </font>
    <font>
      <b/>
      <sz val="14"/>
      <color rgb="FFFA7D00"/>
      <name val="Calibri"/>
      <family val="2"/>
      <charset val="204"/>
      <scheme val="minor"/>
    </font>
    <font>
      <b/>
      <sz val="11"/>
      <color rgb="FFFA7D00"/>
      <name val="Calibri"/>
      <family val="2"/>
      <charset val="204"/>
      <scheme val="minor"/>
    </font>
    <font>
      <b/>
      <sz val="14"/>
      <color theme="1"/>
      <name val="Calibri"/>
      <family val="2"/>
      <charset val="204"/>
      <scheme val="minor"/>
    </font>
    <font>
      <b/>
      <sz val="11"/>
      <color theme="1"/>
      <name val="Calibri"/>
      <family val="2"/>
      <charset val="204"/>
      <scheme val="minor"/>
    </font>
    <font>
      <b/>
      <sz val="14"/>
      <color theme="0"/>
      <name val="Calibri"/>
      <family val="2"/>
      <charset val="204"/>
      <scheme val="minor"/>
    </font>
    <font>
      <b/>
      <sz val="11"/>
      <color theme="0"/>
      <name val="Calibri"/>
      <family val="2"/>
      <charset val="204"/>
      <scheme val="minor"/>
    </font>
    <font>
      <sz val="14"/>
      <color rgb="FF9C6500"/>
      <name val="Calibri"/>
      <family val="2"/>
      <charset val="204"/>
      <scheme val="minor"/>
    </font>
    <font>
      <sz val="11"/>
      <color rgb="FF9C6500"/>
      <name val="Calibri"/>
      <family val="2"/>
      <charset val="204"/>
      <scheme val="minor"/>
    </font>
    <font>
      <sz val="8"/>
      <name val="Arial"/>
      <family val="2"/>
      <charset val="204"/>
    </font>
    <font>
      <sz val="10"/>
      <name val="Arial"/>
      <family val="2"/>
      <charset val="204"/>
    </font>
    <font>
      <sz val="14"/>
      <color rgb="FF9C0006"/>
      <name val="Calibri"/>
      <family val="2"/>
      <charset val="204"/>
      <scheme val="minor"/>
    </font>
    <font>
      <sz val="11"/>
      <color rgb="FF9C0006"/>
      <name val="Calibri"/>
      <family val="2"/>
      <charset val="204"/>
      <scheme val="minor"/>
    </font>
    <font>
      <i/>
      <sz val="14"/>
      <color rgb="FF7F7F7F"/>
      <name val="Calibri"/>
      <family val="2"/>
      <charset val="204"/>
      <scheme val="minor"/>
    </font>
    <font>
      <i/>
      <sz val="11"/>
      <color rgb="FF7F7F7F"/>
      <name val="Calibri"/>
      <family val="2"/>
      <charset val="204"/>
      <scheme val="minor"/>
    </font>
    <font>
      <sz val="14"/>
      <color rgb="FFFA7D00"/>
      <name val="Calibri"/>
      <family val="2"/>
      <charset val="204"/>
      <scheme val="minor"/>
    </font>
    <font>
      <sz val="11"/>
      <color rgb="FFFA7D00"/>
      <name val="Calibri"/>
      <family val="2"/>
      <charset val="204"/>
      <scheme val="minor"/>
    </font>
    <font>
      <sz val="10"/>
      <name val="Helv"/>
      <charset val="204"/>
    </font>
    <font>
      <sz val="10"/>
      <name val="Helv"/>
      <charset val="134"/>
    </font>
    <font>
      <sz val="14"/>
      <color rgb="FFFF0000"/>
      <name val="Calibri"/>
      <family val="2"/>
      <charset val="204"/>
      <scheme val="minor"/>
    </font>
    <font>
      <sz val="11"/>
      <color rgb="FFFF0000"/>
      <name val="Calibri"/>
      <family val="2"/>
      <charset val="204"/>
      <scheme val="minor"/>
    </font>
    <font>
      <sz val="14"/>
      <color rgb="FF006100"/>
      <name val="Calibri"/>
      <family val="2"/>
      <charset val="204"/>
      <scheme val="minor"/>
    </font>
    <font>
      <sz val="11"/>
      <color rgb="FF006100"/>
      <name val="Calibri"/>
      <family val="2"/>
      <charset val="204"/>
      <scheme val="minor"/>
    </font>
    <font>
      <sz val="10"/>
      <color theme="1"/>
      <name val="Times New Roman"/>
      <family val="1"/>
      <charset val="204"/>
    </font>
    <font>
      <b/>
      <sz val="10"/>
      <color theme="1"/>
      <name val="Times New Roman"/>
      <family val="1"/>
      <charset val="204"/>
    </font>
    <font>
      <sz val="10"/>
      <color rgb="FF000000"/>
      <name val="Times New Roman"/>
      <family val="1"/>
      <charset val="204"/>
    </font>
    <font>
      <sz val="10"/>
      <color indexed="8"/>
      <name val="Times New Roman"/>
      <family val="1"/>
      <charset val="204"/>
    </font>
    <font>
      <b/>
      <sz val="12"/>
      <name val="Times New Roman"/>
      <family val="1"/>
      <charset val="204"/>
    </font>
    <font>
      <b/>
      <sz val="14"/>
      <name val="Times New Roman"/>
      <family val="1"/>
      <charset val="204"/>
    </font>
    <font>
      <b/>
      <sz val="11"/>
      <name val="Times New Roman"/>
      <family val="1"/>
      <charset val="204"/>
    </font>
    <font>
      <i/>
      <sz val="11"/>
      <name val="Times New Roman"/>
      <family val="1"/>
      <charset val="204"/>
    </font>
    <font>
      <sz val="11"/>
      <name val="Times New Roman"/>
      <family val="1"/>
      <charset val="20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4" tint="0.79992065187536243"/>
        <bgColor indexed="64"/>
      </patternFill>
    </fill>
    <fill>
      <patternFill patternType="solid">
        <fgColor indexed="31"/>
        <bgColor indexed="64"/>
      </patternFill>
    </fill>
    <fill>
      <patternFill patternType="solid">
        <fgColor theme="5" tint="0.79992065187536243"/>
        <bgColor indexed="64"/>
      </patternFill>
    </fill>
    <fill>
      <patternFill patternType="solid">
        <fgColor indexed="45"/>
        <bgColor indexed="64"/>
      </patternFill>
    </fill>
    <fill>
      <patternFill patternType="solid">
        <fgColor theme="6" tint="0.79992065187536243"/>
        <bgColor indexed="64"/>
      </patternFill>
    </fill>
    <fill>
      <patternFill patternType="solid">
        <fgColor indexed="42"/>
        <bgColor indexed="64"/>
      </patternFill>
    </fill>
    <fill>
      <patternFill patternType="solid">
        <fgColor theme="7" tint="0.79992065187536243"/>
        <bgColor indexed="64"/>
      </patternFill>
    </fill>
    <fill>
      <patternFill patternType="solid">
        <fgColor indexed="46"/>
        <bgColor indexed="64"/>
      </patternFill>
    </fill>
    <fill>
      <patternFill patternType="solid">
        <fgColor theme="8" tint="0.79992065187536243"/>
        <bgColor indexed="64"/>
      </patternFill>
    </fill>
    <fill>
      <patternFill patternType="solid">
        <fgColor indexed="27"/>
        <bgColor indexed="64"/>
      </patternFill>
    </fill>
    <fill>
      <patternFill patternType="solid">
        <fgColor theme="9" tint="0.7999206518753624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91454817346722"/>
        <bgColor indexed="64"/>
      </patternFill>
    </fill>
    <fill>
      <patternFill patternType="solid">
        <fgColor theme="5" tint="0.39991454817346722"/>
        <bgColor indexed="64"/>
      </patternFill>
    </fill>
    <fill>
      <patternFill patternType="solid">
        <fgColor theme="6" tint="0.39991454817346722"/>
        <bgColor indexed="64"/>
      </patternFill>
    </fill>
    <fill>
      <patternFill patternType="solid">
        <fgColor theme="7" tint="0.39991454817346722"/>
        <bgColor indexed="64"/>
      </patternFill>
    </fill>
    <fill>
      <patternFill patternType="solid">
        <fgColor theme="8" tint="0.39991454817346722"/>
        <bgColor indexed="64"/>
      </patternFill>
    </fill>
    <fill>
      <patternFill patternType="solid">
        <fgColor theme="9" tint="0.39991454817346722"/>
        <bgColor indexed="64"/>
      </patternFill>
    </fill>
    <fill>
      <patternFill patternType="solid">
        <fgColor indexed="26"/>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auto="1"/>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78">
    <xf numFmtId="0" fontId="0" fillId="0" borderId="0"/>
    <xf numFmtId="0" fontId="22" fillId="0" borderId="0">
      <alignment horizontal="center"/>
    </xf>
    <xf numFmtId="0" fontId="23" fillId="24" borderId="0" applyNumberFormat="0" applyBorder="0" applyAlignment="0" applyProtection="0"/>
    <xf numFmtId="0" fontId="24" fillId="25"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3" fillId="30" borderId="0" applyNumberFormat="0" applyBorder="0" applyAlignment="0" applyProtection="0"/>
    <xf numFmtId="0" fontId="24" fillId="31"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3" fillId="34" borderId="0" applyNumberFormat="0" applyBorder="0" applyAlignment="0" applyProtection="0"/>
    <xf numFmtId="0" fontId="24" fillId="35"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3" fillId="14" borderId="0" applyNumberFormat="0" applyBorder="0" applyAlignment="0" applyProtection="0"/>
    <xf numFmtId="0" fontId="24" fillId="36"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3" fillId="16" borderId="0" applyNumberFormat="0" applyBorder="0" applyAlignment="0" applyProtection="0"/>
    <xf numFmtId="0" fontId="24" fillId="37"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3" fillId="18" borderId="0" applyNumberFormat="0" applyBorder="0" applyAlignment="0" applyProtection="0"/>
    <xf numFmtId="0" fontId="24" fillId="3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3" fillId="19" borderId="0" applyNumberFormat="0" applyBorder="0" applyAlignment="0" applyProtection="0"/>
    <xf numFmtId="0" fontId="24" fillId="31"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3" fillId="21" borderId="0" applyNumberFormat="0" applyBorder="0" applyAlignment="0" applyProtection="0"/>
    <xf numFmtId="0" fontId="24" fillId="36"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3" fillId="23" borderId="0" applyNumberFormat="0" applyBorder="0" applyAlignment="0" applyProtection="0"/>
    <xf numFmtId="0" fontId="24" fillId="39"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5" fillId="40" borderId="0" applyNumberFormat="0" applyBorder="0" applyAlignment="0" applyProtection="0"/>
    <xf numFmtId="0" fontId="26" fillId="40" borderId="0" applyNumberFormat="0" applyBorder="0" applyAlignment="0" applyProtection="0"/>
    <xf numFmtId="0" fontId="25" fillId="41" borderId="0" applyNumberFormat="0" applyBorder="0" applyAlignment="0" applyProtection="0"/>
    <xf numFmtId="0" fontId="26" fillId="41" borderId="0" applyNumberFormat="0" applyBorder="0" applyAlignment="0" applyProtection="0"/>
    <xf numFmtId="0" fontId="25" fillId="42" borderId="0" applyNumberFormat="0" applyBorder="0" applyAlignment="0" applyProtection="0"/>
    <xf numFmtId="0" fontId="26" fillId="42"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7" fillId="0" borderId="25">
      <alignment horizontal="left" vertical="top" wrapText="1"/>
    </xf>
    <xf numFmtId="0" fontId="28" fillId="0" borderId="25">
      <alignment horizontal="left" vertical="top" wrapText="1"/>
    </xf>
    <xf numFmtId="0" fontId="29" fillId="0" borderId="25">
      <alignment horizontal="left" vertical="top" wrapText="1"/>
    </xf>
    <xf numFmtId="0" fontId="25" fillId="13" borderId="0" applyNumberFormat="0" applyBorder="0" applyAlignment="0" applyProtection="0"/>
    <xf numFmtId="0" fontId="26" fillId="13"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5" borderId="0" applyNumberFormat="0" applyBorder="0" applyAlignment="0" applyProtection="0"/>
    <xf numFmtId="0" fontId="26" fillId="5"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30" fillId="7" borderId="20" applyNumberFormat="0" applyAlignment="0" applyProtection="0"/>
    <xf numFmtId="0" fontId="31" fillId="7" borderId="20" applyNumberFormat="0" applyAlignment="0" applyProtection="0"/>
    <xf numFmtId="0" fontId="32" fillId="8" borderId="21" applyNumberFormat="0" applyAlignment="0" applyProtection="0"/>
    <xf numFmtId="0" fontId="33" fillId="8" borderId="21" applyNumberFormat="0" applyAlignment="0" applyProtection="0"/>
    <xf numFmtId="0" fontId="34" fillId="8" borderId="20" applyNumberFormat="0" applyAlignment="0" applyProtection="0"/>
    <xf numFmtId="0" fontId="35" fillId="8" borderId="20" applyNumberFormat="0" applyAlignment="0" applyProtection="0"/>
    <xf numFmtId="0" fontId="36" fillId="0" borderId="24" applyNumberFormat="0" applyFill="0" applyAlignment="0" applyProtection="0"/>
    <xf numFmtId="0" fontId="37" fillId="0" borderId="24" applyNumberFormat="0" applyFill="0" applyAlignment="0" applyProtection="0"/>
    <xf numFmtId="0" fontId="38" fillId="9" borderId="22" applyNumberFormat="0" applyAlignment="0" applyProtection="0"/>
    <xf numFmtId="0" fontId="39" fillId="9" borderId="22" applyNumberFormat="0" applyAlignment="0" applyProtection="0"/>
    <xf numFmtId="0" fontId="40" fillId="12" borderId="0" applyNumberFormat="0" applyBorder="0" applyAlignment="0" applyProtection="0"/>
    <xf numFmtId="0" fontId="41" fillId="12" borderId="0" applyNumberFormat="0" applyBorder="0" applyAlignment="0" applyProtection="0"/>
    <xf numFmtId="0" fontId="42" fillId="0" borderId="0"/>
    <xf numFmtId="0" fontId="21" fillId="0" borderId="0"/>
    <xf numFmtId="0" fontId="21" fillId="0" borderId="0"/>
    <xf numFmtId="0" fontId="21" fillId="0" borderId="0"/>
    <xf numFmtId="0" fontId="21" fillId="0" borderId="0"/>
    <xf numFmtId="0" fontId="22" fillId="0" borderId="0"/>
    <xf numFmtId="0" fontId="22" fillId="0" borderId="0"/>
    <xf numFmtId="0" fontId="42" fillId="0" borderId="0"/>
    <xf numFmtId="0" fontId="42" fillId="0" borderId="0"/>
    <xf numFmtId="0" fontId="21" fillId="0" borderId="0"/>
    <xf numFmtId="0" fontId="21" fillId="0" borderId="0"/>
    <xf numFmtId="0" fontId="21" fillId="0" borderId="0"/>
    <xf numFmtId="0" fontId="42" fillId="0" borderId="0"/>
    <xf numFmtId="0" fontId="22" fillId="0" borderId="0"/>
    <xf numFmtId="0" fontId="21" fillId="0" borderId="0"/>
    <xf numFmtId="0" fontId="24" fillId="0" borderId="0"/>
    <xf numFmtId="0" fontId="21" fillId="0" borderId="0"/>
    <xf numFmtId="0" fontId="22" fillId="0" borderId="0"/>
    <xf numFmtId="0" fontId="22" fillId="0" borderId="0"/>
    <xf numFmtId="0" fontId="22" fillId="0" borderId="0">
      <alignment horizontal="center"/>
    </xf>
    <xf numFmtId="0" fontId="21" fillId="0" borderId="0"/>
    <xf numFmtId="0" fontId="22" fillId="0" borderId="0"/>
    <xf numFmtId="0" fontId="22" fillId="0" borderId="0"/>
    <xf numFmtId="0" fontId="42" fillId="0" borderId="0"/>
    <xf numFmtId="0" fontId="22" fillId="0" borderId="0"/>
    <xf numFmtId="0" fontId="24" fillId="0" borderId="0"/>
    <xf numFmtId="0" fontId="42" fillId="0" borderId="0"/>
    <xf numFmtId="0" fontId="42" fillId="0" borderId="0"/>
    <xf numFmtId="0" fontId="21" fillId="0" borderId="0"/>
    <xf numFmtId="0" fontId="42" fillId="0" borderId="0"/>
    <xf numFmtId="0" fontId="42" fillId="0" borderId="0"/>
    <xf numFmtId="0" fontId="42" fillId="0" borderId="0"/>
    <xf numFmtId="0" fontId="42" fillId="0" borderId="0"/>
    <xf numFmtId="0" fontId="24" fillId="0" borderId="0"/>
    <xf numFmtId="0" fontId="43" fillId="0" borderId="0">
      <alignment horizontal="center"/>
    </xf>
    <xf numFmtId="0" fontId="43" fillId="0" borderId="0"/>
    <xf numFmtId="0" fontId="22" fillId="0" borderId="0">
      <alignment horizontal="center"/>
    </xf>
    <xf numFmtId="0" fontId="24" fillId="0" borderId="0"/>
    <xf numFmtId="0" fontId="24" fillId="0" borderId="0"/>
    <xf numFmtId="0" fontId="21" fillId="0" borderId="0"/>
    <xf numFmtId="0" fontId="21" fillId="0" borderId="0"/>
    <xf numFmtId="0" fontId="22" fillId="0" borderId="0"/>
    <xf numFmtId="0" fontId="43" fillId="0" borderId="0"/>
    <xf numFmtId="0" fontId="24" fillId="0" borderId="0"/>
    <xf numFmtId="0" fontId="24" fillId="0" borderId="0"/>
    <xf numFmtId="0" fontId="24" fillId="0" borderId="0"/>
    <xf numFmtId="0" fontId="22" fillId="0" borderId="0">
      <alignment horizontal="center"/>
    </xf>
    <xf numFmtId="0" fontId="24" fillId="0" borderId="0"/>
    <xf numFmtId="0" fontId="24" fillId="0" borderId="0"/>
    <xf numFmtId="0" fontId="22" fillId="0" borderId="0"/>
    <xf numFmtId="0" fontId="24" fillId="0" borderId="0"/>
    <xf numFmtId="0" fontId="21" fillId="0" borderId="0">
      <alignment horizontal="center"/>
    </xf>
    <xf numFmtId="0" fontId="21" fillId="0" borderId="0">
      <alignment horizontal="center"/>
    </xf>
    <xf numFmtId="0" fontId="24" fillId="0" borderId="0"/>
    <xf numFmtId="0" fontId="42" fillId="0" borderId="0"/>
    <xf numFmtId="0" fontId="22"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1" fillId="0" borderId="0"/>
    <xf numFmtId="0" fontId="21" fillId="0" borderId="0"/>
    <xf numFmtId="0" fontId="44" fillId="11" borderId="0" applyNumberFormat="0" applyBorder="0" applyAlignment="0" applyProtection="0"/>
    <xf numFmtId="0" fontId="45" fillId="11" borderId="0" applyNumberFormat="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3" fillId="6" borderId="19" applyNumberFormat="0" applyFont="0" applyAlignment="0" applyProtection="0"/>
    <xf numFmtId="0" fontId="24" fillId="46" borderId="26" applyNumberFormat="0" applyFont="0" applyAlignment="0" applyProtection="0"/>
    <xf numFmtId="0" fontId="24" fillId="6" borderId="19" applyNumberFormat="0" applyFont="0" applyAlignment="0" applyProtection="0"/>
    <xf numFmtId="9" fontId="24" fillId="0" borderId="0" applyFont="0" applyFill="0" applyBorder="0" applyAlignment="0" applyProtection="0"/>
    <xf numFmtId="9" fontId="22" fillId="0" borderId="0" applyFont="0" applyFill="0" applyBorder="0" applyAlignment="0" applyProtection="0"/>
    <xf numFmtId="0" fontId="48" fillId="0" borderId="23" applyNumberFormat="0" applyFill="0" applyAlignment="0" applyProtection="0"/>
    <xf numFmtId="0" fontId="49" fillId="0" borderId="23" applyNumberFormat="0" applyFill="0" applyAlignment="0" applyProtection="0"/>
    <xf numFmtId="0" fontId="50" fillId="0" borderId="0"/>
    <xf numFmtId="0" fontId="43" fillId="0" borderId="0"/>
    <xf numFmtId="0" fontId="51" fillId="0" borderId="0"/>
    <xf numFmtId="0" fontId="50" fillId="0" borderId="0"/>
    <xf numFmtId="0" fontId="52" fillId="0" borderId="0" applyNumberFormat="0" applyFill="0" applyBorder="0" applyAlignment="0" applyProtection="0"/>
    <xf numFmtId="0" fontId="53" fillId="0" borderId="0" applyNumberForma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0" fontId="21" fillId="0" borderId="0" applyFont="0" applyFill="0" applyBorder="0" applyAlignment="0" applyProtection="0"/>
    <xf numFmtId="164" fontId="24" fillId="0" borderId="0" applyFont="0" applyFill="0" applyBorder="0" applyAlignment="0" applyProtection="0"/>
    <xf numFmtId="166" fontId="24" fillId="0" borderId="0" applyFont="0" applyFill="0" applyBorder="0" applyAlignment="0" applyProtection="0"/>
    <xf numFmtId="0" fontId="54" fillId="10" borderId="0" applyNumberFormat="0" applyBorder="0" applyAlignment="0" applyProtection="0"/>
    <xf numFmtId="0" fontId="55" fillId="10" borderId="0" applyNumberFormat="0" applyBorder="0" applyAlignment="0" applyProtection="0"/>
  </cellStyleXfs>
  <cellXfs count="581">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2" borderId="0" xfId="0" applyFont="1" applyFill="1" applyAlignment="1">
      <alignment horizontal="center" vertical="center"/>
    </xf>
    <xf numFmtId="167" fontId="3" fillId="2" borderId="0" xfId="0" applyNumberFormat="1" applyFont="1" applyFill="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center" vertical="center"/>
    </xf>
    <xf numFmtId="0" fontId="6" fillId="2" borderId="0" xfId="0" applyFont="1" applyFill="1" applyAlignment="1">
      <alignment horizontal="center" vertical="center"/>
    </xf>
    <xf numFmtId="0" fontId="0" fillId="2" borderId="0" xfId="0" applyFill="1"/>
    <xf numFmtId="0" fontId="5" fillId="2" borderId="0" xfId="0" applyFont="1" applyFill="1" applyAlignment="1">
      <alignment horizontal="center" vertical="center"/>
    </xf>
    <xf numFmtId="167" fontId="5" fillId="2" borderId="0" xfId="0" applyNumberFormat="1"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49" fontId="7" fillId="2" borderId="0" xfId="0" applyNumberFormat="1" applyFont="1" applyFill="1" applyAlignment="1">
      <alignment horizontal="center" vertical="center"/>
    </xf>
    <xf numFmtId="168" fontId="7" fillId="2" borderId="0" xfId="0" applyNumberFormat="1" applyFont="1" applyFill="1" applyAlignment="1">
      <alignment horizontal="center" vertical="center"/>
    </xf>
    <xf numFmtId="168" fontId="7" fillId="3" borderId="0" xfId="0" applyNumberFormat="1" applyFont="1" applyFill="1" applyAlignment="1">
      <alignment horizontal="center" vertical="center"/>
    </xf>
    <xf numFmtId="168" fontId="8" fillId="2" borderId="0" xfId="0" applyNumberFormat="1" applyFont="1" applyFill="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0" xfId="0" applyFont="1" applyFill="1" applyBorder="1" applyAlignment="1">
      <alignment horizontal="left" vertical="center" wrapText="1"/>
    </xf>
    <xf numFmtId="49" fontId="9" fillId="2" borderId="0" xfId="0" applyNumberFormat="1" applyFont="1" applyFill="1" applyBorder="1" applyAlignment="1">
      <alignment horizontal="center" vertical="center"/>
    </xf>
    <xf numFmtId="0" fontId="10" fillId="2" borderId="0" xfId="0" applyFont="1" applyFill="1" applyBorder="1" applyAlignment="1">
      <alignment horizontal="left" vertical="center"/>
    </xf>
    <xf numFmtId="49" fontId="10" fillId="2" borderId="0" xfId="0" applyNumberFormat="1" applyFont="1" applyFill="1" applyBorder="1" applyAlignment="1">
      <alignment horizontal="center" vertical="center"/>
    </xf>
    <xf numFmtId="168" fontId="10" fillId="2" borderId="0" xfId="0" applyNumberFormat="1" applyFont="1" applyFill="1" applyBorder="1" applyAlignment="1">
      <alignment horizontal="center" vertical="center"/>
    </xf>
    <xf numFmtId="168" fontId="11" fillId="2" borderId="0"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49" fontId="8" fillId="3" borderId="1" xfId="0" applyNumberFormat="1" applyFont="1" applyFill="1" applyBorder="1" applyAlignment="1">
      <alignment horizontal="center" vertical="center"/>
    </xf>
    <xf numFmtId="168" fontId="8" fillId="3" borderId="1"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8" fillId="2" borderId="9" xfId="0" applyFont="1" applyFill="1" applyBorder="1" applyAlignment="1">
      <alignment horizontal="center" vertical="center"/>
    </xf>
    <xf numFmtId="49" fontId="8" fillId="2" borderId="1" xfId="0" applyNumberFormat="1" applyFont="1" applyFill="1" applyBorder="1" applyAlignment="1">
      <alignment horizontal="center" vertical="center"/>
    </xf>
    <xf numFmtId="168" fontId="8" fillId="2"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49" fontId="7" fillId="2" borderId="1" xfId="0" applyNumberFormat="1" applyFont="1" applyFill="1" applyBorder="1" applyAlignment="1">
      <alignment horizontal="center" vertical="center"/>
    </xf>
    <xf numFmtId="168" fontId="7"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8" fillId="2" borderId="6" xfId="0" applyFont="1" applyFill="1" applyBorder="1" applyAlignment="1">
      <alignment horizontal="center" vertical="center"/>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168" fontId="12" fillId="2" borderId="1"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49" fontId="14"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center" vertical="center"/>
    </xf>
    <xf numFmtId="168" fontId="7" fillId="3"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xf>
    <xf numFmtId="168" fontId="15" fillId="3" borderId="1" xfId="0" applyNumberFormat="1" applyFont="1" applyFill="1" applyBorder="1" applyAlignment="1">
      <alignment horizontal="center" vertical="center"/>
    </xf>
    <xf numFmtId="169" fontId="15" fillId="3" borderId="1" xfId="0" applyNumberFormat="1"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6" xfId="0"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168" fontId="8" fillId="3" borderId="5" xfId="0" applyNumberFormat="1" applyFont="1" applyFill="1" applyBorder="1" applyAlignment="1">
      <alignment horizontal="center" vertical="center"/>
    </xf>
    <xf numFmtId="0" fontId="8" fillId="3" borderId="5" xfId="0" applyFont="1" applyFill="1" applyBorder="1" applyAlignment="1">
      <alignment horizontal="left" vertical="center" wrapText="1"/>
    </xf>
    <xf numFmtId="0" fontId="7" fillId="3" borderId="5" xfId="0" applyFont="1" applyFill="1" applyBorder="1" applyAlignment="1">
      <alignment horizontal="center" vertical="center"/>
    </xf>
    <xf numFmtId="49" fontId="10" fillId="2" borderId="1" xfId="0" applyNumberFormat="1"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49" fontId="10" fillId="2" borderId="5" xfId="0" applyNumberFormat="1" applyFont="1" applyFill="1" applyBorder="1" applyAlignment="1">
      <alignment horizontal="left" vertical="center" wrapText="1"/>
    </xf>
    <xf numFmtId="49" fontId="10" fillId="2" borderId="5" xfId="0" applyNumberFormat="1" applyFont="1" applyFill="1" applyBorder="1" applyAlignment="1">
      <alignment horizontal="center" vertical="center" wrapText="1"/>
    </xf>
    <xf numFmtId="168" fontId="15" fillId="2" borderId="5"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wrapText="1"/>
    </xf>
    <xf numFmtId="168" fontId="13" fillId="2" borderId="5" xfId="0" applyNumberFormat="1" applyFont="1" applyFill="1" applyBorder="1" applyAlignment="1">
      <alignment horizontal="center" vertical="center"/>
    </xf>
    <xf numFmtId="49" fontId="10" fillId="3" borderId="5" xfId="0" applyNumberFormat="1" applyFont="1" applyFill="1" applyBorder="1" applyAlignment="1">
      <alignment horizontal="left" vertical="center" wrapText="1"/>
    </xf>
    <xf numFmtId="49" fontId="9" fillId="3" borderId="5" xfId="0" applyNumberFormat="1" applyFont="1" applyFill="1" applyBorder="1" applyAlignment="1">
      <alignment horizontal="center" vertical="center" wrapText="1"/>
    </xf>
    <xf numFmtId="168" fontId="15" fillId="3" borderId="5"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8" fillId="2" borderId="5" xfId="0" applyFont="1" applyFill="1" applyBorder="1" applyAlignment="1">
      <alignment horizontal="center" vertical="center" wrapText="1"/>
    </xf>
    <xf numFmtId="168" fontId="8" fillId="2" borderId="5"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14" fillId="2" borderId="5" xfId="0" applyFont="1" applyFill="1" applyBorder="1" applyAlignment="1">
      <alignment vertical="center" wrapText="1"/>
    </xf>
    <xf numFmtId="49" fontId="8" fillId="2"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168" fontId="7" fillId="2" borderId="5" xfId="0" applyNumberFormat="1" applyFont="1" applyFill="1" applyBorder="1" applyAlignment="1">
      <alignment horizontal="center" vertical="center"/>
    </xf>
    <xf numFmtId="0" fontId="7" fillId="2" borderId="5" xfId="0" applyFont="1" applyFill="1" applyBorder="1" applyAlignment="1">
      <alignment vertical="center"/>
    </xf>
    <xf numFmtId="0" fontId="16" fillId="2"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3" borderId="6" xfId="0"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168" fontId="8" fillId="3" borderId="6" xfId="0" applyNumberFormat="1" applyFont="1" applyFill="1" applyBorder="1" applyAlignment="1">
      <alignment horizontal="center" vertical="center"/>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xf>
    <xf numFmtId="168" fontId="15" fillId="2" borderId="6" xfId="0" applyNumberFormat="1" applyFont="1" applyFill="1" applyBorder="1" applyAlignment="1">
      <alignment horizontal="center" vertical="center"/>
    </xf>
    <xf numFmtId="168" fontId="13" fillId="2" borderId="6" xfId="0" applyNumberFormat="1" applyFont="1" applyFill="1" applyBorder="1" applyAlignment="1">
      <alignment horizontal="center" vertical="center"/>
    </xf>
    <xf numFmtId="0" fontId="14" fillId="2" borderId="1" xfId="0" applyFont="1" applyFill="1" applyBorder="1" applyAlignment="1">
      <alignment vertical="center" wrapText="1"/>
    </xf>
    <xf numFmtId="0" fontId="9" fillId="2" borderId="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vertical="center"/>
    </xf>
    <xf numFmtId="49" fontId="8" fillId="3" borderId="6"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168" fontId="8" fillId="2" borderId="6" xfId="0" applyNumberFormat="1" applyFont="1" applyFill="1" applyBorder="1" applyAlignment="1">
      <alignment horizontal="center" vertical="center"/>
    </xf>
    <xf numFmtId="0" fontId="8" fillId="2"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8" fillId="3" borderId="6" xfId="0" applyFont="1" applyFill="1" applyBorder="1" applyAlignment="1">
      <alignment horizontal="center" vertical="center"/>
    </xf>
    <xf numFmtId="0" fontId="7" fillId="0" borderId="6" xfId="0" applyFont="1" applyFill="1" applyBorder="1" applyAlignment="1">
      <alignment horizontal="center" vertical="center"/>
    </xf>
    <xf numFmtId="170" fontId="7" fillId="0" borderId="1" xfId="0" applyNumberFormat="1" applyFont="1" applyFill="1" applyBorder="1" applyAlignment="1">
      <alignment horizontal="center" vertical="center"/>
    </xf>
    <xf numFmtId="170" fontId="7" fillId="2" borderId="1" xfId="0" applyNumberFormat="1" applyFont="1" applyFill="1" applyBorder="1" applyAlignment="1">
      <alignment horizontal="center" vertical="center"/>
    </xf>
    <xf numFmtId="168" fontId="8" fillId="0" borderId="1" xfId="0" applyNumberFormat="1" applyFont="1" applyFill="1" applyBorder="1" applyAlignment="1">
      <alignment horizontal="center" vertical="center"/>
    </xf>
    <xf numFmtId="168" fontId="7" fillId="0" borderId="1" xfId="0" applyNumberFormat="1" applyFont="1" applyFill="1" applyBorder="1" applyAlignment="1">
      <alignment horizontal="center" vertical="center"/>
    </xf>
    <xf numFmtId="0" fontId="10" fillId="2" borderId="9" xfId="0" applyFont="1" applyFill="1" applyBorder="1" applyAlignment="1">
      <alignment horizontal="center" vertical="center"/>
    </xf>
    <xf numFmtId="168" fontId="9" fillId="2"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9" fillId="2" borderId="5"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0" fontId="10" fillId="2" borderId="6" xfId="0" applyFont="1" applyFill="1" applyBorder="1" applyAlignment="1">
      <alignment horizontal="center" vertical="center"/>
    </xf>
    <xf numFmtId="49" fontId="10" fillId="3" borderId="5"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0" fontId="17" fillId="2" borderId="6" xfId="0" applyFont="1" applyFill="1" applyBorder="1" applyAlignment="1">
      <alignment horizontal="center" vertical="center" wrapText="1"/>
    </xf>
    <xf numFmtId="0" fontId="9" fillId="2" borderId="5" xfId="0" applyFont="1" applyFill="1" applyBorder="1" applyAlignment="1">
      <alignment vertical="center" wrapText="1"/>
    </xf>
    <xf numFmtId="168" fontId="10" fillId="2" borderId="1" xfId="0" applyNumberFormat="1" applyFont="1" applyFill="1" applyBorder="1" applyAlignment="1">
      <alignment horizontal="center" vertical="center" wrapText="1"/>
    </xf>
    <xf numFmtId="168" fontId="7" fillId="2" borderId="6" xfId="0" applyNumberFormat="1" applyFont="1" applyFill="1" applyBorder="1" applyAlignment="1">
      <alignment horizontal="center" vertical="center"/>
    </xf>
    <xf numFmtId="168" fontId="9" fillId="2" borderId="14" xfId="0" applyNumberFormat="1" applyFont="1" applyFill="1" applyBorder="1" applyAlignment="1">
      <alignment horizontal="center" vertical="center" wrapText="1"/>
    </xf>
    <xf numFmtId="168" fontId="9" fillId="2" borderId="15" xfId="0" applyNumberFormat="1" applyFont="1" applyFill="1" applyBorder="1" applyAlignment="1">
      <alignment horizontal="center" vertical="center" wrapText="1"/>
    </xf>
    <xf numFmtId="168" fontId="9" fillId="2" borderId="16" xfId="0" applyNumberFormat="1" applyFont="1" applyFill="1" applyBorder="1" applyAlignment="1">
      <alignment horizontal="center" vertical="center" wrapText="1"/>
    </xf>
    <xf numFmtId="168" fontId="9" fillId="2" borderId="17"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wrapText="1"/>
    </xf>
    <xf numFmtId="168" fontId="9" fillId="2" borderId="18"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168"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5" xfId="0" applyNumberFormat="1" applyFont="1" applyFill="1" applyBorder="1" applyAlignment="1">
      <alignment horizontal="center" vertical="center"/>
    </xf>
    <xf numFmtId="168" fontId="9" fillId="0" borderId="1" xfId="0" applyNumberFormat="1" applyFont="1" applyFill="1" applyBorder="1" applyAlignment="1">
      <alignment horizontal="center" vertical="center" wrapText="1"/>
    </xf>
    <xf numFmtId="171" fontId="10" fillId="0" borderId="1" xfId="0" applyNumberFormat="1" applyFont="1" applyFill="1" applyBorder="1" applyAlignment="1">
      <alignment horizontal="left" vertical="center" wrapText="1"/>
    </xf>
    <xf numFmtId="171"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49" fontId="7" fillId="2" borderId="5"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10" fillId="2" borderId="9" xfId="0" applyNumberFormat="1" applyFont="1" applyFill="1" applyBorder="1" applyAlignment="1">
      <alignment horizontal="left" vertical="center" wrapText="1"/>
    </xf>
    <xf numFmtId="49" fontId="10" fillId="0" borderId="6" xfId="0" applyNumberFormat="1" applyFont="1" applyFill="1" applyBorder="1" applyAlignment="1">
      <alignment horizontal="center" vertical="center"/>
    </xf>
    <xf numFmtId="168" fontId="8" fillId="0" borderId="9" xfId="0" applyNumberFormat="1" applyFont="1" applyFill="1" applyBorder="1" applyAlignment="1">
      <alignment horizontal="center" vertical="center"/>
    </xf>
    <xf numFmtId="49" fontId="9" fillId="2" borderId="5" xfId="0" applyNumberFormat="1" applyFont="1" applyFill="1" applyBorder="1" applyAlignment="1">
      <alignment horizontal="left" vertical="center" wrapText="1"/>
    </xf>
    <xf numFmtId="49" fontId="7" fillId="3" borderId="6" xfId="0" applyNumberFormat="1" applyFont="1" applyFill="1" applyBorder="1" applyAlignment="1">
      <alignment horizontal="center" vertical="center"/>
    </xf>
    <xf numFmtId="168" fontId="7" fillId="0" borderId="5" xfId="0" applyNumberFormat="1"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3" borderId="6" xfId="0" applyFont="1" applyFill="1" applyBorder="1" applyAlignment="1">
      <alignment horizontal="left" vertical="center" wrapText="1"/>
    </xf>
    <xf numFmtId="49" fontId="8" fillId="0" borderId="6" xfId="0" applyNumberFormat="1" applyFont="1" applyFill="1" applyBorder="1" applyAlignment="1">
      <alignment horizontal="center" vertical="center"/>
    </xf>
    <xf numFmtId="168" fontId="8" fillId="0" borderId="6"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68" fontId="15" fillId="3" borderId="6" xfId="0" applyNumberFormat="1" applyFont="1" applyFill="1" applyBorder="1" applyAlignment="1">
      <alignment horizontal="center" vertical="center"/>
    </xf>
    <xf numFmtId="49" fontId="10" fillId="3" borderId="6" xfId="0" applyNumberFormat="1" applyFont="1" applyFill="1" applyBorder="1" applyAlignment="1">
      <alignment horizontal="center" vertical="center"/>
    </xf>
    <xf numFmtId="0" fontId="10" fillId="3" borderId="9" xfId="0" applyFont="1" applyFill="1" applyBorder="1" applyAlignment="1">
      <alignment horizontal="left" vertical="center" wrapText="1"/>
    </xf>
    <xf numFmtId="0" fontId="15" fillId="3" borderId="1" xfId="0" applyFont="1" applyFill="1" applyBorder="1" applyAlignment="1">
      <alignment horizontal="left" vertical="top" wrapText="1"/>
    </xf>
    <xf numFmtId="49" fontId="15"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0"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168" fontId="6" fillId="2" borderId="0" xfId="0" applyNumberFormat="1" applyFont="1" applyFill="1" applyAlignment="1">
      <alignment horizontal="center" vertical="center"/>
    </xf>
    <xf numFmtId="0" fontId="7" fillId="0" borderId="1" xfId="0" applyFont="1" applyFill="1" applyBorder="1" applyAlignment="1">
      <alignment horizontal="center" vertical="center"/>
    </xf>
    <xf numFmtId="0" fontId="8" fillId="3" borderId="9" xfId="0" applyFont="1" applyFill="1" applyBorder="1" applyAlignment="1">
      <alignment horizontal="center" vertical="center"/>
    </xf>
    <xf numFmtId="168" fontId="13" fillId="0" borderId="1" xfId="0" applyNumberFormat="1" applyFont="1" applyFill="1" applyBorder="1" applyAlignment="1">
      <alignment horizontal="center" vertical="center"/>
    </xf>
    <xf numFmtId="0" fontId="9" fillId="0" borderId="1" xfId="0" applyFont="1" applyFill="1" applyBorder="1" applyAlignment="1">
      <alignment horizontal="left" vertical="top" wrapText="1"/>
    </xf>
    <xf numFmtId="168" fontId="7" fillId="0" borderId="6" xfId="0" applyNumberFormat="1" applyFont="1" applyFill="1" applyBorder="1" applyAlignment="1">
      <alignment horizontal="center" vertical="center"/>
    </xf>
    <xf numFmtId="168" fontId="13" fillId="0" borderId="6"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4" fillId="2" borderId="1" xfId="0" applyFont="1" applyFill="1" applyBorder="1" applyAlignment="1">
      <alignment horizontal="left" vertical="top" wrapText="1"/>
    </xf>
    <xf numFmtId="168" fontId="14"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2" fillId="2" borderId="1" xfId="0" applyFont="1" applyFill="1" applyBorder="1" applyAlignment="1">
      <alignment vertical="top" wrapText="1"/>
    </xf>
    <xf numFmtId="49" fontId="7"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10" fillId="3" borderId="6" xfId="0" applyFont="1" applyFill="1" applyBorder="1" applyAlignment="1">
      <alignment horizontal="left" vertical="top" wrapText="1"/>
    </xf>
    <xf numFmtId="0" fontId="9" fillId="2" borderId="6" xfId="0" applyFont="1" applyFill="1" applyBorder="1" applyAlignment="1">
      <alignment horizontal="left" vertical="top" wrapText="1"/>
    </xf>
    <xf numFmtId="0" fontId="10" fillId="3" borderId="6" xfId="0" applyFont="1" applyFill="1" applyBorder="1" applyAlignment="1">
      <alignment horizontal="center" vertical="top" wrapText="1"/>
    </xf>
    <xf numFmtId="0" fontId="8" fillId="3" borderId="6" xfId="0" applyFont="1" applyFill="1" applyBorder="1" applyAlignment="1">
      <alignment horizontal="left" vertical="top" wrapText="1"/>
    </xf>
    <xf numFmtId="168" fontId="14" fillId="3"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168" fontId="7"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14" fillId="2" borderId="1" xfId="0" applyFont="1" applyFill="1" applyBorder="1" applyAlignment="1">
      <alignment vertical="top" wrapText="1"/>
    </xf>
    <xf numFmtId="0" fontId="8" fillId="0" borderId="6" xfId="0" applyFont="1" applyFill="1" applyBorder="1" applyAlignment="1">
      <alignment horizontal="left" vertical="top" wrapText="1"/>
    </xf>
    <xf numFmtId="49" fontId="8" fillId="0" borderId="6" xfId="0" applyNumberFormat="1" applyFont="1" applyFill="1" applyBorder="1" applyAlignment="1">
      <alignment horizontal="center" vertical="center" wrapText="1"/>
    </xf>
    <xf numFmtId="0" fontId="7" fillId="0" borderId="6" xfId="0" applyFont="1" applyFill="1" applyBorder="1" applyAlignment="1">
      <alignment horizontal="left" vertical="top" wrapText="1"/>
    </xf>
    <xf numFmtId="49" fontId="7" fillId="0" borderId="6"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wrapText="1"/>
    </xf>
    <xf numFmtId="49" fontId="10"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left" vertical="top" wrapText="1"/>
    </xf>
    <xf numFmtId="0" fontId="12" fillId="2" borderId="5" xfId="0" applyFont="1" applyFill="1" applyBorder="1" applyAlignment="1">
      <alignment vertical="top" wrapText="1"/>
    </xf>
    <xf numFmtId="0" fontId="10" fillId="0" borderId="5" xfId="0" applyFont="1" applyFill="1" applyBorder="1" applyAlignment="1">
      <alignment vertical="top" wrapText="1"/>
    </xf>
    <xf numFmtId="49" fontId="10" fillId="0" borderId="1" xfId="0" applyNumberFormat="1" applyFont="1" applyFill="1" applyBorder="1" applyAlignment="1">
      <alignment horizontal="center" vertical="center" wrapText="1"/>
    </xf>
    <xf numFmtId="0" fontId="14" fillId="2" borderId="5" xfId="0" applyFont="1" applyFill="1" applyBorder="1" applyAlignment="1">
      <alignment vertical="top" wrapText="1"/>
    </xf>
    <xf numFmtId="49" fontId="9" fillId="0" borderId="6"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6" xfId="0" applyFont="1" applyFill="1" applyBorder="1" applyAlignment="1">
      <alignment horizontal="center" vertical="center"/>
    </xf>
    <xf numFmtId="0" fontId="10" fillId="3" borderId="1" xfId="0" applyFont="1" applyFill="1" applyBorder="1" applyAlignment="1">
      <alignment horizontal="left" vertical="top" wrapText="1"/>
    </xf>
    <xf numFmtId="0" fontId="10"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0" fontId="8" fillId="2" borderId="5" xfId="0" applyFont="1" applyFill="1" applyBorder="1" applyAlignment="1">
      <alignment horizontal="left" vertical="top" wrapText="1"/>
    </xf>
    <xf numFmtId="0" fontId="9" fillId="2" borderId="5" xfId="0" applyFont="1" applyFill="1" applyBorder="1" applyAlignment="1">
      <alignment horizontal="left" vertical="top" wrapText="1"/>
    </xf>
    <xf numFmtId="0" fontId="10" fillId="3" borderId="5" xfId="0" applyFont="1" applyFill="1" applyBorder="1" applyAlignment="1">
      <alignment horizontal="left" vertical="top" wrapText="1"/>
    </xf>
    <xf numFmtId="49" fontId="7" fillId="3" borderId="6"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167" fontId="8" fillId="2" borderId="1" xfId="0" applyNumberFormat="1" applyFont="1" applyFill="1" applyBorder="1" applyAlignment="1">
      <alignment horizontal="left" vertical="top" wrapText="1"/>
    </xf>
    <xf numFmtId="167" fontId="7" fillId="2" borderId="1" xfId="0" applyNumberFormat="1" applyFont="1" applyFill="1" applyBorder="1" applyAlignment="1">
      <alignment horizontal="left" vertical="top" wrapText="1"/>
    </xf>
    <xf numFmtId="49" fontId="7" fillId="0" borderId="1" xfId="0" applyNumberFormat="1" applyFont="1" applyFill="1" applyBorder="1" applyAlignment="1">
      <alignment horizontal="left" vertical="top"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7" fillId="2" borderId="7" xfId="0" applyFont="1" applyFill="1" applyBorder="1" applyAlignment="1">
      <alignment horizontal="center" vertical="center"/>
    </xf>
    <xf numFmtId="0" fontId="7" fillId="0" borderId="1" xfId="0" applyFont="1" applyFill="1" applyBorder="1" applyAlignment="1">
      <alignment horizontal="left" vertical="top" wrapText="1"/>
    </xf>
    <xf numFmtId="49" fontId="13" fillId="3" borderId="1" xfId="0" applyNumberFormat="1" applyFont="1" applyFill="1" applyBorder="1" applyAlignment="1">
      <alignment horizontal="center" vertical="center"/>
    </xf>
    <xf numFmtId="0" fontId="7" fillId="3" borderId="7" xfId="0" applyFont="1" applyFill="1" applyBorder="1" applyAlignment="1">
      <alignment horizontal="center" vertical="center"/>
    </xf>
    <xf numFmtId="170" fontId="7" fillId="2" borderId="5" xfId="0" applyNumberFormat="1" applyFont="1" applyFill="1" applyBorder="1" applyAlignment="1">
      <alignment horizontal="center" vertical="center"/>
    </xf>
    <xf numFmtId="168" fontId="7" fillId="0" borderId="1"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170" fontId="8" fillId="2" borderId="5" xfId="0" applyNumberFormat="1" applyFont="1" applyFill="1" applyBorder="1" applyAlignment="1">
      <alignment horizontal="center" vertical="center"/>
    </xf>
    <xf numFmtId="0" fontId="10" fillId="3" borderId="5"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168" fontId="7" fillId="3" borderId="5"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4" fillId="5" borderId="1" xfId="0" applyFont="1" applyFill="1" applyBorder="1" applyAlignment="1">
      <alignment horizontal="center" vertical="center"/>
    </xf>
    <xf numFmtId="49" fontId="20" fillId="5" borderId="1" xfId="0" applyNumberFormat="1" applyFont="1" applyFill="1" applyBorder="1" applyAlignment="1">
      <alignment horizontal="center" vertical="center"/>
    </xf>
    <xf numFmtId="168" fontId="4" fillId="5" borderId="1" xfId="0" applyNumberFormat="1" applyFont="1" applyFill="1" applyBorder="1" applyAlignment="1">
      <alignment horizontal="center" vertical="center"/>
    </xf>
    <xf numFmtId="168" fontId="4" fillId="4"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72" fontId="4" fillId="5" borderId="1" xfId="0" applyNumberFormat="1" applyFont="1" applyFill="1" applyBorder="1" applyAlignment="1">
      <alignment horizontal="center" vertical="center"/>
    </xf>
    <xf numFmtId="172" fontId="4" fillId="3" borderId="1" xfId="0" applyNumberFormat="1" applyFont="1" applyFill="1" applyBorder="1" applyAlignment="1">
      <alignment horizontal="center" vertical="center"/>
    </xf>
    <xf numFmtId="168" fontId="4"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0" fontId="8" fillId="2" borderId="1" xfId="0" quotePrefix="1" applyFont="1" applyFill="1" applyBorder="1" applyAlignment="1">
      <alignment horizontal="center" vertical="center" wrapText="1"/>
    </xf>
    <xf numFmtId="49" fontId="7" fillId="2" borderId="1" xfId="0" quotePrefix="1" applyNumberFormat="1"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6" xfId="0" applyFont="1" applyFill="1" applyBorder="1" applyAlignment="1">
      <alignment horizontal="center" vertical="center"/>
    </xf>
    <xf numFmtId="0" fontId="56" fillId="2" borderId="6" xfId="0" applyFont="1" applyFill="1" applyBorder="1" applyAlignment="1">
      <alignment horizontal="center" vertical="center" wrapText="1"/>
    </xf>
    <xf numFmtId="0" fontId="57" fillId="3" borderId="6" xfId="0" applyFont="1" applyFill="1" applyBorder="1" applyAlignment="1">
      <alignment horizontal="center" vertical="center" wrapText="1"/>
    </xf>
    <xf numFmtId="49" fontId="56" fillId="2" borderId="1" xfId="0" applyNumberFormat="1" applyFont="1" applyFill="1" applyBorder="1" applyAlignment="1">
      <alignment horizontal="center" vertical="center" wrapText="1"/>
    </xf>
    <xf numFmtId="0" fontId="58" fillId="2" borderId="1" xfId="0" applyFont="1" applyFill="1" applyBorder="1" applyAlignment="1">
      <alignment horizontal="left" vertical="top" wrapText="1"/>
    </xf>
    <xf numFmtId="49" fontId="57" fillId="2" borderId="1" xfId="0" applyNumberFormat="1" applyFont="1" applyFill="1" applyBorder="1" applyAlignment="1">
      <alignment horizontal="center" vertical="center" wrapText="1"/>
    </xf>
    <xf numFmtId="168" fontId="59" fillId="2"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7" fillId="4" borderId="1" xfId="0" applyFont="1" applyFill="1" applyBorder="1" applyAlignment="1">
      <alignment vertical="center"/>
    </xf>
    <xf numFmtId="173"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xf>
    <xf numFmtId="173" fontId="10"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168" fontId="8" fillId="4" borderId="1" xfId="0" applyNumberFormat="1" applyFont="1" applyFill="1" applyBorder="1" applyAlignment="1">
      <alignment horizontal="center" vertical="center"/>
    </xf>
    <xf numFmtId="173" fontId="8" fillId="3" borderId="6"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0" fontId="8" fillId="3" borderId="7" xfId="0" applyFont="1" applyFill="1" applyBorder="1" applyAlignment="1">
      <alignment vertical="center"/>
    </xf>
    <xf numFmtId="49" fontId="10" fillId="2" borderId="9"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2" fillId="2" borderId="1" xfId="0" applyFont="1" applyFill="1" applyBorder="1" applyAlignment="1">
      <alignment horizontal="left" vertical="center" wrapText="1"/>
    </xf>
    <xf numFmtId="0" fontId="63" fillId="2" borderId="1" xfId="0" applyFont="1" applyFill="1" applyBorder="1" applyAlignment="1">
      <alignment horizontal="left" vertical="center" wrapText="1"/>
    </xf>
    <xf numFmtId="173" fontId="4" fillId="2" borderId="1" xfId="0" applyNumberFormat="1" applyFont="1" applyFill="1" applyBorder="1" applyAlignment="1">
      <alignment horizontal="center" vertical="center"/>
    </xf>
    <xf numFmtId="173" fontId="64" fillId="2" borderId="1" xfId="0" applyNumberFormat="1" applyFont="1" applyFill="1" applyBorder="1" applyAlignment="1">
      <alignment horizontal="center" vertical="center" wrapText="1"/>
    </xf>
    <xf numFmtId="173" fontId="3" fillId="2" borderId="1"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173" fontId="10" fillId="2" borderId="1" xfId="0" applyNumberFormat="1"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6"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14"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168" fontId="7" fillId="2" borderId="9" xfId="0" applyNumberFormat="1" applyFont="1" applyFill="1" applyBorder="1" applyAlignment="1">
      <alignment horizontal="center" vertical="center" wrapText="1"/>
    </xf>
    <xf numFmtId="168" fontId="7" fillId="2" borderId="6" xfId="0" applyNumberFormat="1" applyFont="1" applyFill="1" applyBorder="1" applyAlignment="1">
      <alignment horizontal="center" vertical="center" wrapText="1"/>
    </xf>
    <xf numFmtId="173" fontId="15" fillId="3" borderId="1" xfId="0" applyNumberFormat="1" applyFont="1" applyFill="1" applyBorder="1" applyAlignment="1">
      <alignment horizontal="center" vertical="center"/>
    </xf>
    <xf numFmtId="173" fontId="8" fillId="3" borderId="1" xfId="0" applyNumberFormat="1" applyFont="1" applyFill="1" applyBorder="1" applyAlignment="1">
      <alignment horizontal="center" vertical="center"/>
    </xf>
    <xf numFmtId="173" fontId="8" fillId="2" borderId="1" xfId="0" applyNumberFormat="1" applyFont="1" applyFill="1" applyBorder="1" applyAlignment="1">
      <alignment horizontal="center" vertical="center"/>
    </xf>
    <xf numFmtId="173" fontId="13" fillId="2" borderId="1" xfId="0" applyNumberFormat="1" applyFont="1" applyFill="1" applyBorder="1" applyAlignment="1">
      <alignment horizontal="center" vertical="center"/>
    </xf>
    <xf numFmtId="173" fontId="7" fillId="2" borderId="1" xfId="0" applyNumberFormat="1" applyFont="1" applyFill="1" applyBorder="1" applyAlignment="1">
      <alignment horizontal="center" vertical="center"/>
    </xf>
    <xf numFmtId="173" fontId="7" fillId="2" borderId="5" xfId="0" applyNumberFormat="1" applyFont="1" applyFill="1" applyBorder="1" applyAlignment="1">
      <alignment horizontal="center" vertical="center"/>
    </xf>
    <xf numFmtId="173" fontId="13" fillId="2" borderId="5" xfId="0" applyNumberFormat="1" applyFont="1" applyFill="1" applyBorder="1" applyAlignment="1">
      <alignment horizontal="center" vertical="center"/>
    </xf>
    <xf numFmtId="173" fontId="10" fillId="0" borderId="1" xfId="0" applyNumberFormat="1" applyFont="1" applyFill="1" applyBorder="1" applyAlignment="1">
      <alignment horizontal="center" vertical="center"/>
    </xf>
    <xf numFmtId="173" fontId="8" fillId="2" borderId="5" xfId="0" applyNumberFormat="1" applyFont="1" applyFill="1" applyBorder="1" applyAlignment="1">
      <alignment horizontal="center" vertical="center"/>
    </xf>
    <xf numFmtId="173" fontId="15" fillId="2" borderId="1" xfId="0" applyNumberFormat="1" applyFont="1" applyFill="1" applyBorder="1" applyAlignment="1">
      <alignment horizontal="center" vertical="center"/>
    </xf>
    <xf numFmtId="173" fontId="8" fillId="0" borderId="1" xfId="0" applyNumberFormat="1" applyFont="1" applyFill="1" applyBorder="1" applyAlignment="1">
      <alignment horizontal="center" vertical="center"/>
    </xf>
    <xf numFmtId="173" fontId="8" fillId="3" borderId="1" xfId="0" applyNumberFormat="1" applyFont="1" applyFill="1" applyBorder="1" applyAlignment="1">
      <alignment horizontal="center" vertical="center" wrapText="1"/>
    </xf>
    <xf numFmtId="173" fontId="8" fillId="2" borderId="1" xfId="0" applyNumberFormat="1" applyFont="1" applyFill="1" applyBorder="1" applyAlignment="1">
      <alignment horizontal="center" vertical="center" wrapText="1"/>
    </xf>
    <xf numFmtId="173" fontId="7" fillId="2" borderId="1" xfId="0" applyNumberFormat="1" applyFont="1" applyFill="1" applyBorder="1" applyAlignment="1">
      <alignment horizontal="center" vertical="center" wrapText="1"/>
    </xf>
    <xf numFmtId="173" fontId="7" fillId="0" borderId="1" xfId="0" applyNumberFormat="1" applyFont="1" applyFill="1" applyBorder="1" applyAlignment="1">
      <alignment horizontal="center" vertical="center"/>
    </xf>
    <xf numFmtId="173" fontId="7" fillId="0" borderId="1" xfId="0" applyNumberFormat="1" applyFont="1" applyFill="1" applyBorder="1" applyAlignment="1">
      <alignment horizontal="center" vertical="center" wrapText="1"/>
    </xf>
    <xf numFmtId="173" fontId="13" fillId="0" borderId="1" xfId="0" applyNumberFormat="1" applyFont="1" applyFill="1" applyBorder="1" applyAlignment="1">
      <alignment horizontal="center" vertical="center"/>
    </xf>
    <xf numFmtId="173" fontId="15" fillId="2" borderId="5" xfId="0" applyNumberFormat="1" applyFont="1" applyFill="1" applyBorder="1" applyAlignment="1">
      <alignment horizontal="center" vertical="center"/>
    </xf>
    <xf numFmtId="171" fontId="8" fillId="3" borderId="1" xfId="0" applyNumberFormat="1" applyFont="1" applyFill="1" applyBorder="1" applyAlignment="1">
      <alignment horizontal="center" vertical="center"/>
    </xf>
    <xf numFmtId="0" fontId="12" fillId="2" borderId="6" xfId="0" applyFont="1" applyFill="1" applyBorder="1" applyAlignment="1">
      <alignment vertical="center" wrapText="1"/>
    </xf>
    <xf numFmtId="49" fontId="9" fillId="2" borderId="6"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vertical="top" wrapText="1"/>
    </xf>
    <xf numFmtId="0" fontId="16" fillId="2" borderId="1" xfId="0" applyFont="1" applyFill="1" applyBorder="1" applyAlignment="1">
      <alignment horizontal="center" vertical="center"/>
    </xf>
    <xf numFmtId="0" fontId="16" fillId="2" borderId="1" xfId="0" applyFont="1" applyFill="1" applyBorder="1" applyAlignment="1">
      <alignment vertical="center" wrapText="1"/>
    </xf>
    <xf numFmtId="168" fontId="9" fillId="2" borderId="0" xfId="0" applyNumberFormat="1" applyFont="1" applyFill="1" applyBorder="1" applyAlignment="1">
      <alignment horizontal="center" vertical="center" wrapText="1"/>
    </xf>
    <xf numFmtId="168" fontId="9" fillId="2" borderId="0" xfId="0" applyNumberFormat="1" applyFont="1" applyFill="1" applyBorder="1" applyAlignment="1">
      <alignment vertical="center" wrapText="1"/>
    </xf>
    <xf numFmtId="171" fontId="10" fillId="0" borderId="27" xfId="0" applyNumberFormat="1" applyFont="1" applyFill="1" applyBorder="1" applyAlignment="1">
      <alignment horizontal="center" vertical="center" wrapText="1"/>
    </xf>
    <xf numFmtId="171" fontId="8" fillId="0" borderId="27" xfId="0" applyNumberFormat="1" applyFont="1" applyFill="1" applyBorder="1" applyAlignment="1">
      <alignment horizontal="center" vertical="center" wrapText="1"/>
    </xf>
    <xf numFmtId="171" fontId="9" fillId="0" borderId="27" xfId="0" applyNumberFormat="1" applyFont="1" applyFill="1" applyBorder="1" applyAlignment="1">
      <alignment horizontal="center" vertical="center" wrapText="1"/>
    </xf>
    <xf numFmtId="171" fontId="7" fillId="0" borderId="27" xfId="0" applyNumberFormat="1" applyFont="1" applyFill="1" applyBorder="1" applyAlignment="1">
      <alignment horizontal="center" vertical="center"/>
    </xf>
    <xf numFmtId="171" fontId="9" fillId="2" borderId="27" xfId="0" applyNumberFormat="1" applyFont="1" applyFill="1" applyBorder="1" applyAlignment="1">
      <alignment horizontal="center" vertical="center" wrapText="1"/>
    </xf>
    <xf numFmtId="171" fontId="7" fillId="2" borderId="27" xfId="0" applyNumberFormat="1" applyFont="1" applyFill="1" applyBorder="1" applyAlignment="1">
      <alignment horizontal="center" vertical="center"/>
    </xf>
    <xf numFmtId="171" fontId="10" fillId="2" borderId="27" xfId="0" applyNumberFormat="1" applyFont="1" applyFill="1" applyBorder="1" applyAlignment="1">
      <alignment horizontal="center" vertical="center" wrapText="1"/>
    </xf>
    <xf numFmtId="49" fontId="10" fillId="0" borderId="27"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2" borderId="27" xfId="0" applyNumberFormat="1" applyFont="1" applyFill="1" applyBorder="1" applyAlignment="1">
      <alignment horizontal="center" vertical="center"/>
    </xf>
    <xf numFmtId="49" fontId="8" fillId="2" borderId="27"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0" borderId="27" xfId="0" applyFont="1" applyFill="1" applyBorder="1" applyAlignment="1">
      <alignment horizontal="left" vertical="center" wrapText="1"/>
    </xf>
    <xf numFmtId="4" fontId="7" fillId="0" borderId="27" xfId="0" applyNumberFormat="1" applyFont="1" applyFill="1" applyBorder="1" applyAlignment="1">
      <alignment horizontal="left" vertical="center" wrapText="1"/>
    </xf>
    <xf numFmtId="4" fontId="8" fillId="0" borderId="27" xfId="0" applyNumberFormat="1" applyFont="1" applyFill="1" applyBorder="1" applyAlignment="1">
      <alignment horizontal="left" vertical="center" wrapText="1"/>
    </xf>
    <xf numFmtId="0" fontId="10" fillId="2" borderId="27" xfId="0" applyFont="1" applyFill="1" applyBorder="1" applyAlignment="1">
      <alignment horizontal="left" vertical="center" wrapText="1"/>
    </xf>
    <xf numFmtId="0" fontId="8" fillId="2" borderId="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0" fontId="62" fillId="2" borderId="27" xfId="0"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9" fillId="2" borderId="6" xfId="0" applyNumberFormat="1" applyFont="1" applyFill="1" applyBorder="1" applyAlignment="1">
      <alignment horizontal="center" vertical="center"/>
    </xf>
    <xf numFmtId="3" fontId="9" fillId="2" borderId="6"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0" fontId="62" fillId="2" borderId="27" xfId="0" applyFont="1" applyFill="1" applyBorder="1" applyAlignment="1">
      <alignment horizontal="left" wrapText="1"/>
    </xf>
    <xf numFmtId="168" fontId="10" fillId="3" borderId="6"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15" fillId="2" borderId="6" xfId="0" applyFont="1" applyFill="1" applyBorder="1" applyAlignment="1">
      <alignment horizontal="left" vertical="center" wrapText="1"/>
    </xf>
    <xf numFmtId="0" fontId="10" fillId="0" borderId="27" xfId="0" applyFont="1" applyFill="1" applyBorder="1" applyAlignment="1">
      <alignment horizontal="left" vertical="top" wrapText="1"/>
    </xf>
    <xf numFmtId="0" fontId="9" fillId="0" borderId="27" xfId="0" applyFont="1" applyFill="1" applyBorder="1" applyAlignment="1">
      <alignment horizontal="left" vertical="center" wrapText="1"/>
    </xf>
    <xf numFmtId="171" fontId="10" fillId="3" borderId="1" xfId="0" applyNumberFormat="1" applyFont="1" applyFill="1" applyBorder="1" applyAlignment="1">
      <alignment horizontal="center" vertical="center"/>
    </xf>
    <xf numFmtId="0" fontId="10" fillId="2" borderId="27" xfId="0" applyFont="1" applyFill="1" applyBorder="1" applyAlignment="1">
      <alignment horizontal="left" vertical="top"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7" fillId="2" borderId="27" xfId="0" applyFont="1" applyFill="1" applyBorder="1" applyAlignment="1">
      <alignment horizontal="center" vertical="center" wrapText="1"/>
    </xf>
    <xf numFmtId="49" fontId="9" fillId="2" borderId="6"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xf>
    <xf numFmtId="174" fontId="8" fillId="3" borderId="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7" fillId="2" borderId="27" xfId="0" applyFont="1" applyFill="1" applyBorder="1" applyAlignment="1">
      <alignment horizontal="left" vertical="center" wrapText="1"/>
    </xf>
    <xf numFmtId="168" fontId="7" fillId="2" borderId="27" xfId="0" applyNumberFormat="1" applyFont="1" applyFill="1" applyBorder="1" applyAlignment="1">
      <alignment horizontal="center" vertical="center"/>
    </xf>
    <xf numFmtId="170" fontId="7" fillId="0" borderId="27" xfId="0" applyNumberFormat="1" applyFont="1" applyFill="1" applyBorder="1" applyAlignment="1">
      <alignment horizontal="center" vertical="center"/>
    </xf>
    <xf numFmtId="168" fontId="8" fillId="2" borderId="27" xfId="0" applyNumberFormat="1" applyFont="1" applyFill="1" applyBorder="1" applyAlignment="1">
      <alignment horizontal="center" vertical="center"/>
    </xf>
    <xf numFmtId="0" fontId="8" fillId="2" borderId="27" xfId="0" applyFont="1" applyFill="1" applyBorder="1" applyAlignment="1">
      <alignment horizontal="center" vertical="center"/>
    </xf>
    <xf numFmtId="0" fontId="8" fillId="2" borderId="27" xfId="0" applyFont="1" applyFill="1" applyBorder="1" applyAlignment="1">
      <alignment horizontal="left" vertical="center" wrapText="1"/>
    </xf>
    <xf numFmtId="168" fontId="7" fillId="0" borderId="27" xfId="0" applyNumberFormat="1" applyFont="1" applyFill="1" applyBorder="1" applyAlignment="1">
      <alignment horizontal="center" vertical="center"/>
    </xf>
    <xf numFmtId="170" fontId="7" fillId="2" borderId="27" xfId="0" applyNumberFormat="1" applyFont="1" applyFill="1" applyBorder="1" applyAlignment="1">
      <alignment horizontal="center" vertical="center"/>
    </xf>
    <xf numFmtId="168" fontId="9" fillId="2" borderId="27" xfId="0" applyNumberFormat="1" applyFont="1" applyFill="1" applyBorder="1" applyAlignment="1">
      <alignment horizontal="center" vertical="center"/>
    </xf>
    <xf numFmtId="171" fontId="10" fillId="0" borderId="27" xfId="0" applyNumberFormat="1" applyFont="1" applyFill="1" applyBorder="1" applyAlignment="1">
      <alignment horizontal="left" vertical="center" wrapText="1"/>
    </xf>
    <xf numFmtId="49" fontId="9" fillId="0" borderId="27" xfId="0" applyNumberFormat="1" applyFont="1" applyFill="1" applyBorder="1" applyAlignment="1">
      <alignment horizontal="center" vertical="center"/>
    </xf>
    <xf numFmtId="49" fontId="7" fillId="3" borderId="27" xfId="0" applyNumberFormat="1" applyFont="1" applyFill="1" applyBorder="1" applyAlignment="1">
      <alignment horizontal="center" vertical="center"/>
    </xf>
    <xf numFmtId="175" fontId="8" fillId="3" borderId="1" xfId="0" applyNumberFormat="1" applyFont="1" applyFill="1" applyBorder="1" applyAlignment="1">
      <alignment horizontal="center" vertical="center"/>
    </xf>
    <xf numFmtId="0" fontId="8" fillId="2" borderId="6" xfId="0" applyFont="1" applyFill="1" applyBorder="1" applyAlignment="1">
      <alignment vertical="top" wrapText="1"/>
    </xf>
    <xf numFmtId="0" fontId="9" fillId="2" borderId="27" xfId="0" applyFont="1" applyFill="1" applyBorder="1" applyAlignment="1">
      <alignment horizontal="left" vertical="center" wrapText="1"/>
    </xf>
    <xf numFmtId="0" fontId="8" fillId="2" borderId="27" xfId="0" applyFont="1" applyFill="1" applyBorder="1" applyAlignment="1">
      <alignment horizontal="left" vertical="top" wrapText="1"/>
    </xf>
    <xf numFmtId="4" fontId="8" fillId="2" borderId="27" xfId="0" applyNumberFormat="1" applyFont="1" applyFill="1" applyBorder="1" applyAlignment="1">
      <alignment vertical="center" wrapText="1"/>
    </xf>
    <xf numFmtId="4" fontId="7" fillId="2" borderId="27" xfId="0" applyNumberFormat="1" applyFont="1" applyFill="1" applyBorder="1" applyAlignment="1">
      <alignment vertical="center" wrapText="1"/>
    </xf>
    <xf numFmtId="0" fontId="17" fillId="2" borderId="27" xfId="0" applyFont="1" applyFill="1" applyBorder="1" applyAlignment="1">
      <alignment vertical="center" wrapText="1"/>
    </xf>
    <xf numFmtId="0" fontId="17" fillId="0" borderId="27" xfId="100" applyFont="1" applyFill="1" applyBorder="1" applyAlignment="1">
      <alignment horizontal="left" vertical="center" wrapText="1"/>
    </xf>
    <xf numFmtId="0" fontId="17" fillId="2" borderId="27" xfId="100" applyFont="1" applyFill="1" applyBorder="1" applyAlignment="1">
      <alignment horizontal="left" vertical="center" wrapText="1"/>
    </xf>
    <xf numFmtId="176" fontId="17" fillId="2" borderId="27" xfId="10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7" fillId="2" borderId="27"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173" fontId="8" fillId="0" borderId="1" xfId="0" applyNumberFormat="1" applyFont="1" applyFill="1" applyBorder="1" applyAlignment="1">
      <alignment horizontal="center" vertical="center"/>
    </xf>
    <xf numFmtId="168" fontId="9" fillId="2" borderId="5" xfId="0" applyNumberFormat="1" applyFont="1" applyFill="1" applyBorder="1" applyAlignment="1">
      <alignment horizontal="center" vertical="center" wrapText="1"/>
    </xf>
    <xf numFmtId="168" fontId="9" fillId="2" borderId="9" xfId="0" applyNumberFormat="1" applyFont="1" applyFill="1" applyBorder="1" applyAlignment="1">
      <alignment horizontal="center" vertical="center" wrapText="1"/>
    </xf>
    <xf numFmtId="168" fontId="9" fillId="2" borderId="6" xfId="0" applyNumberFormat="1" applyFont="1" applyFill="1" applyBorder="1" applyAlignment="1">
      <alignment horizontal="center" vertical="center" wrapText="1"/>
    </xf>
    <xf numFmtId="168" fontId="7" fillId="2" borderId="5" xfId="0" applyNumberFormat="1" applyFont="1" applyFill="1" applyBorder="1" applyAlignment="1">
      <alignment horizontal="center" vertical="center" wrapText="1"/>
    </xf>
    <xf numFmtId="168" fontId="7" fillId="2" borderId="9" xfId="0" applyNumberFormat="1" applyFont="1" applyFill="1" applyBorder="1" applyAlignment="1">
      <alignment horizontal="center" vertical="center" wrapText="1"/>
    </xf>
    <xf numFmtId="168" fontId="7" fillId="2" borderId="6"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49" fontId="10" fillId="4" borderId="6" xfId="0" applyNumberFormat="1"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168" fontId="10" fillId="4" borderId="1"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0" fontId="8" fillId="2" borderId="2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xf>
    <xf numFmtId="49" fontId="8" fillId="2" borderId="5"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49" fontId="14" fillId="2" borderId="5"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2" borderId="6"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10" fillId="4" borderId="5" xfId="90" applyFont="1" applyFill="1" applyBorder="1" applyAlignment="1">
      <alignment horizontal="center" vertical="center" wrapText="1"/>
    </xf>
    <xf numFmtId="0" fontId="10" fillId="4" borderId="6" xfId="9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7" xfId="0"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56" fillId="2" borderId="5"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10" fillId="4" borderId="2" xfId="90" applyFont="1" applyFill="1" applyBorder="1" applyAlignment="1">
      <alignment horizontal="center" vertical="center" wrapText="1"/>
    </xf>
    <xf numFmtId="0" fontId="10" fillId="4" borderId="3" xfId="90" applyFont="1" applyFill="1" applyBorder="1" applyAlignment="1">
      <alignment horizontal="center" vertical="center" wrapText="1"/>
    </xf>
    <xf numFmtId="0" fontId="10" fillId="4" borderId="4" xfId="9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49" fontId="9" fillId="2" borderId="7" xfId="0" applyNumberFormat="1" applyFont="1" applyFill="1" applyBorder="1" applyAlignment="1">
      <alignment horizontal="center" vertical="center"/>
    </xf>
    <xf numFmtId="49" fontId="9" fillId="2" borderId="8"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49" fontId="9" fillId="2" borderId="11" xfId="0" applyNumberFormat="1" applyFont="1" applyFill="1" applyBorder="1" applyAlignment="1">
      <alignment horizontal="center" vertical="center"/>
    </xf>
    <xf numFmtId="49" fontId="9" fillId="2" borderId="12"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xf>
    <xf numFmtId="168" fontId="9" fillId="2" borderId="0" xfId="0" applyNumberFormat="1" applyFont="1" applyFill="1" applyBorder="1" applyAlignment="1">
      <alignment horizontal="center" vertical="center" wrapText="1"/>
    </xf>
    <xf numFmtId="0" fontId="61" fillId="2" borderId="0" xfId="0"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0" fontId="9" fillId="0" borderId="6" xfId="0" applyFont="1" applyFill="1" applyBorder="1" applyAlignment="1">
      <alignment horizontal="center" vertical="center" wrapText="1"/>
    </xf>
  </cellXfs>
  <cellStyles count="178">
    <cellStyle name="_Прил-е 22 по остаткам бюдж средств" xfId="1"/>
    <cellStyle name="20% - Акцент1 2" xfId="2"/>
    <cellStyle name="20% - Акцент1 2 2" xfId="3"/>
    <cellStyle name="20% - Акцент1 2 3" xfId="4"/>
    <cellStyle name="20% - Акцент1 2 3 2" xfId="5"/>
    <cellStyle name="20% - Акцент2 2" xfId="6"/>
    <cellStyle name="20% - Акцент2 2 2" xfId="7"/>
    <cellStyle name="20% - Акцент2 2 3" xfId="8"/>
    <cellStyle name="20% - Акцент2 2 3 2" xfId="9"/>
    <cellStyle name="20% - Акцент3 2" xfId="10"/>
    <cellStyle name="20% - Акцент3 2 2" xfId="11"/>
    <cellStyle name="20% - Акцент3 2 3" xfId="12"/>
    <cellStyle name="20% - Акцент3 2 3 2" xfId="13"/>
    <cellStyle name="20% - Акцент4 2" xfId="14"/>
    <cellStyle name="20% - Акцент4 2 2" xfId="15"/>
    <cellStyle name="20% - Акцент4 2 3" xfId="16"/>
    <cellStyle name="20% - Акцент4 2 3 2" xfId="17"/>
    <cellStyle name="20% - Акцент5 2" xfId="18"/>
    <cellStyle name="20% - Акцент5 2 2" xfId="19"/>
    <cellStyle name="20% - Акцент5 2 3" xfId="20"/>
    <cellStyle name="20% - Акцент5 2 3 2" xfId="21"/>
    <cellStyle name="20% - Акцент6 2" xfId="22"/>
    <cellStyle name="20% - Акцент6 2 2" xfId="23"/>
    <cellStyle name="20% - Акцент6 2 3" xfId="24"/>
    <cellStyle name="20% - Акцент6 2 3 2" xfId="25"/>
    <cellStyle name="40% - Акцент1 2" xfId="26"/>
    <cellStyle name="40% - Акцент1 2 2" xfId="27"/>
    <cellStyle name="40% - Акцент1 2 3" xfId="28"/>
    <cellStyle name="40% - Акцент1 2 3 2" xfId="29"/>
    <cellStyle name="40% - Акцент2 2" xfId="30"/>
    <cellStyle name="40% - Акцент2 2 2" xfId="31"/>
    <cellStyle name="40% - Акцент2 2 3" xfId="32"/>
    <cellStyle name="40% - Акцент2 2 3 2" xfId="33"/>
    <cellStyle name="40% - Акцент3 2" xfId="34"/>
    <cellStyle name="40% - Акцент3 2 2" xfId="35"/>
    <cellStyle name="40% - Акцент3 2 3" xfId="36"/>
    <cellStyle name="40% - Акцент3 2 3 2" xfId="37"/>
    <cellStyle name="40% - Акцент4 2" xfId="38"/>
    <cellStyle name="40% - Акцент4 2 2" xfId="39"/>
    <cellStyle name="40% - Акцент4 2 3" xfId="40"/>
    <cellStyle name="40% - Акцент4 2 3 2" xfId="41"/>
    <cellStyle name="40% - Акцент5 2" xfId="42"/>
    <cellStyle name="40% - Акцент5 2 2" xfId="43"/>
    <cellStyle name="40% - Акцент5 2 3" xfId="44"/>
    <cellStyle name="40% - Акцент5 2 3 2" xfId="45"/>
    <cellStyle name="40% - Акцент6 2" xfId="46"/>
    <cellStyle name="40% - Акцент6 2 2" xfId="47"/>
    <cellStyle name="40% - Акцент6 2 3" xfId="48"/>
    <cellStyle name="40% - Акцент6 2 3 2" xfId="49"/>
    <cellStyle name="60% - Акцент1 2" xfId="50"/>
    <cellStyle name="60% - Акцент1 2 2" xfId="51"/>
    <cellStyle name="60% - Акцент2 2" xfId="52"/>
    <cellStyle name="60% - Акцент2 2 2" xfId="53"/>
    <cellStyle name="60% - Акцент3 2" xfId="54"/>
    <cellStyle name="60% - Акцент3 2 2" xfId="55"/>
    <cellStyle name="60% - Акцент4 2" xfId="56"/>
    <cellStyle name="60% - Акцент4 2 2" xfId="57"/>
    <cellStyle name="60% - Акцент5 2" xfId="58"/>
    <cellStyle name="60% - Акцент5 2 2" xfId="59"/>
    <cellStyle name="60% - Акцент6 2" xfId="60"/>
    <cellStyle name="60% - Акцент6 2 2" xfId="61"/>
    <cellStyle name="Name3" xfId="62"/>
    <cellStyle name="Name4" xfId="63"/>
    <cellStyle name="Name5" xfId="64"/>
    <cellStyle name="Акцент1 2" xfId="65"/>
    <cellStyle name="Акцент1 2 2" xfId="66"/>
    <cellStyle name="Акцент2 2" xfId="67"/>
    <cellStyle name="Акцент2 2 2" xfId="68"/>
    <cellStyle name="Акцент3 2" xfId="69"/>
    <cellStyle name="Акцент3 2 2" xfId="70"/>
    <cellStyle name="Акцент4 2" xfId="71"/>
    <cellStyle name="Акцент4 2 2" xfId="72"/>
    <cellStyle name="Акцент5 2" xfId="73"/>
    <cellStyle name="Акцент5 2 2" xfId="74"/>
    <cellStyle name="Акцент6 2" xfId="75"/>
    <cellStyle name="Акцент6 2 2" xfId="76"/>
    <cellStyle name="Ввод  2" xfId="77"/>
    <cellStyle name="Ввод  2 2" xfId="78"/>
    <cellStyle name="Вывод 2" xfId="79"/>
    <cellStyle name="Вывод 2 2" xfId="80"/>
    <cellStyle name="Вычисление 2" xfId="81"/>
    <cellStyle name="Вычисление 2 2" xfId="82"/>
    <cellStyle name="Итог 2" xfId="83"/>
    <cellStyle name="Итог 2 2" xfId="84"/>
    <cellStyle name="Контрольная ячейка 2" xfId="85"/>
    <cellStyle name="Контрольная ячейка 2 2" xfId="86"/>
    <cellStyle name="Нейтральный 2" xfId="87"/>
    <cellStyle name="Нейтральный 2 2" xfId="88"/>
    <cellStyle name="Обычный" xfId="0" builtinId="0"/>
    <cellStyle name="Обычный 10" xfId="89"/>
    <cellStyle name="Обычный 108" xfId="90"/>
    <cellStyle name="Обычный 108 2" xfId="91"/>
    <cellStyle name="Обычный 108 3" xfId="92"/>
    <cellStyle name="Обычный 108 4" xfId="93"/>
    <cellStyle name="Обычный 11" xfId="94"/>
    <cellStyle name="Обычный 12" xfId="95"/>
    <cellStyle name="Обычный 13" xfId="96"/>
    <cellStyle name="Обычный 14" xfId="97"/>
    <cellStyle name="Обычный 15" xfId="98"/>
    <cellStyle name="Обычный 15 2" xfId="99"/>
    <cellStyle name="Обычный 2" xfId="100"/>
    <cellStyle name="Обычный 2 10" xfId="101"/>
    <cellStyle name="Обычный 2 11" xfId="102"/>
    <cellStyle name="Обычный 2 12" xfId="103"/>
    <cellStyle name="Обычный 2 13" xfId="104"/>
    <cellStyle name="Обычный 2 2" xfId="105"/>
    <cellStyle name="Обычный 2 2 2" xfId="106"/>
    <cellStyle name="Обычный 2 2 2 2" xfId="107"/>
    <cellStyle name="Обычный 2 2 3" xfId="108"/>
    <cellStyle name="Обычный 2 2 4" xfId="109"/>
    <cellStyle name="Обычный 2 2_Пр 4     11.05.11. ИКС" xfId="110"/>
    <cellStyle name="Обычный 2 3" xfId="111"/>
    <cellStyle name="Обычный 2 3 2" xfId="112"/>
    <cellStyle name="Обычный 2 3 3" xfId="113"/>
    <cellStyle name="Обычный 2 4" xfId="114"/>
    <cellStyle name="Обычный 2 4 2" xfId="115"/>
    <cellStyle name="Обычный 2 5" xfId="116"/>
    <cellStyle name="Обычный 2 5 2" xfId="117"/>
    <cellStyle name="Обычный 2 6" xfId="118"/>
    <cellStyle name="Обычный 2 7" xfId="119"/>
    <cellStyle name="Обычный 2 8" xfId="120"/>
    <cellStyle name="Обычный 2 9" xfId="121"/>
    <cellStyle name="Обычный 2_1 прил" xfId="122"/>
    <cellStyle name="Обычный 21" xfId="123"/>
    <cellStyle name="Обычный 3" xfId="124"/>
    <cellStyle name="Обычный 3 2" xfId="125"/>
    <cellStyle name="Обычный 3 3" xfId="126"/>
    <cellStyle name="Обычный 3_1 прил" xfId="127"/>
    <cellStyle name="Обычный 31" xfId="128"/>
    <cellStyle name="Обычный 31 2" xfId="129"/>
    <cellStyle name="Обычный 4" xfId="130"/>
    <cellStyle name="Обычный 4 2" xfId="131"/>
    <cellStyle name="Обычный 4_справочник аудандар, калалар - копия" xfId="132"/>
    <cellStyle name="Обычный 5" xfId="133"/>
    <cellStyle name="Обычный 5 2" xfId="134"/>
    <cellStyle name="Обычный 5 3" xfId="135"/>
    <cellStyle name="Обычный 6" xfId="136"/>
    <cellStyle name="Обычный 6 2" xfId="137"/>
    <cellStyle name="Обычный 6 2 2" xfId="138"/>
    <cellStyle name="Обычный 6 2_Пр 4     11.05.11. ИКС" xfId="139"/>
    <cellStyle name="Обычный 6 3" xfId="140"/>
    <cellStyle name="Обычный 6 3 2" xfId="141"/>
    <cellStyle name="Обычный 6_Анализ" xfId="142"/>
    <cellStyle name="Обычный 7" xfId="143"/>
    <cellStyle name="Обычный 8 2" xfId="144"/>
    <cellStyle name="Обычный 9" xfId="145"/>
    <cellStyle name="Обычный 9 2" xfId="146"/>
    <cellStyle name="Обычный 9 4" xfId="147"/>
    <cellStyle name="Обычный 9 4 2" xfId="148"/>
    <cellStyle name="Обычный 99" xfId="149"/>
    <cellStyle name="Обычный 99 2" xfId="150"/>
    <cellStyle name="Плохой 2" xfId="151"/>
    <cellStyle name="Плохой 2 2" xfId="152"/>
    <cellStyle name="Пояснение 2" xfId="153"/>
    <cellStyle name="Пояснение 2 2" xfId="154"/>
    <cellStyle name="Примечание 2" xfId="155"/>
    <cellStyle name="Примечание 2 2" xfId="156"/>
    <cellStyle name="Примечание 2 3" xfId="157"/>
    <cellStyle name="Процентный 2" xfId="158"/>
    <cellStyle name="Процентный 2 2" xfId="159"/>
    <cellStyle name="Связанная ячейка 2" xfId="160"/>
    <cellStyle name="Связанная ячейка 2 2" xfId="161"/>
    <cellStyle name="Стиль 1" xfId="162"/>
    <cellStyle name="Стиль 1 2" xfId="163"/>
    <cellStyle name="Стиль 1 3" xfId="164"/>
    <cellStyle name="Стиль 1_прил 3" xfId="165"/>
    <cellStyle name="Текст предупреждения 2" xfId="166"/>
    <cellStyle name="Текст предупреждения 2 2" xfId="167"/>
    <cellStyle name="Финансовый 2" xfId="168"/>
    <cellStyle name="Финансовый 2 2" xfId="169"/>
    <cellStyle name="Финансовый 2 3" xfId="170"/>
    <cellStyle name="Финансовый 2 4" xfId="171"/>
    <cellStyle name="Финансовый 2 5" xfId="172"/>
    <cellStyle name="Финансовый 2 6" xfId="173"/>
    <cellStyle name="Финансовый 3" xfId="174"/>
    <cellStyle name="Финансовый 4" xfId="175"/>
    <cellStyle name="Хороший 2" xfId="176"/>
    <cellStyle name="Хороший 2 2" xfId="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435428</xdr:colOff>
      <xdr:row>9</xdr:row>
      <xdr:rowOff>0</xdr:rowOff>
    </xdr:from>
    <xdr:to>
      <xdr:col>0</xdr:col>
      <xdr:colOff>511628</xdr:colOff>
      <xdr:row>9</xdr:row>
      <xdr:rowOff>287466</xdr:rowOff>
    </xdr:to>
    <xdr:sp macro="" textlink="">
      <xdr:nvSpPr>
        <xdr:cNvPr id="2" name="Text Box 21"/>
        <xdr:cNvSpPr txBox="1">
          <a:spLocks noChangeArrowheads="1"/>
        </xdr:cNvSpPr>
      </xdr:nvSpPr>
      <xdr:spPr>
        <a:xfrm>
          <a:off x="434975" y="207650715"/>
          <a:ext cx="76200" cy="287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292909</xdr:rowOff>
    </xdr:to>
    <xdr:sp macro="" textlink="">
      <xdr:nvSpPr>
        <xdr:cNvPr id="3" name="Text Box 23"/>
        <xdr:cNvSpPr txBox="1">
          <a:spLocks noChangeArrowheads="1"/>
        </xdr:cNvSpPr>
      </xdr:nvSpPr>
      <xdr:spPr>
        <a:xfrm>
          <a:off x="51435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292909</xdr:rowOff>
    </xdr:to>
    <xdr:sp macro="" textlink="">
      <xdr:nvSpPr>
        <xdr:cNvPr id="4" name="Text Box 21"/>
        <xdr:cNvSpPr txBox="1">
          <a:spLocks noChangeArrowheads="1"/>
        </xdr:cNvSpPr>
      </xdr:nvSpPr>
      <xdr:spPr>
        <a:xfrm>
          <a:off x="51435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292909</xdr:rowOff>
    </xdr:to>
    <xdr:sp macro="" textlink="">
      <xdr:nvSpPr>
        <xdr:cNvPr id="5" name="Text Box 23"/>
        <xdr:cNvSpPr txBox="1">
          <a:spLocks noChangeArrowheads="1"/>
        </xdr:cNvSpPr>
      </xdr:nvSpPr>
      <xdr:spPr>
        <a:xfrm>
          <a:off x="51435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302434</xdr:rowOff>
    </xdr:to>
    <xdr:sp macro="" textlink="">
      <xdr:nvSpPr>
        <xdr:cNvPr id="6" name="Text Box 21"/>
        <xdr:cNvSpPr txBox="1">
          <a:spLocks noChangeArrowheads="1"/>
        </xdr:cNvSpPr>
      </xdr:nvSpPr>
      <xdr:spPr>
        <a:xfrm>
          <a:off x="51435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302434</xdr:rowOff>
    </xdr:to>
    <xdr:sp macro="" textlink="">
      <xdr:nvSpPr>
        <xdr:cNvPr id="7" name="Text Box 23"/>
        <xdr:cNvSpPr txBox="1">
          <a:spLocks noChangeArrowheads="1"/>
        </xdr:cNvSpPr>
      </xdr:nvSpPr>
      <xdr:spPr>
        <a:xfrm>
          <a:off x="51435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9</xdr:row>
      <xdr:rowOff>302434</xdr:rowOff>
    </xdr:to>
    <xdr:sp macro="" textlink="">
      <xdr:nvSpPr>
        <xdr:cNvPr id="8" name="Text Box 21"/>
        <xdr:cNvSpPr txBox="1">
          <a:spLocks noChangeArrowheads="1"/>
        </xdr:cNvSpPr>
      </xdr:nvSpPr>
      <xdr:spPr>
        <a:xfrm>
          <a:off x="51435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9</xdr:row>
      <xdr:rowOff>0</xdr:rowOff>
    </xdr:from>
    <xdr:ext cx="76200" cy="292909"/>
    <xdr:sp macro="" textlink="">
      <xdr:nvSpPr>
        <xdr:cNvPr id="9" name="Text Box 23"/>
        <xdr:cNvSpPr txBox="1">
          <a:spLocks noChangeArrowheads="1"/>
        </xdr:cNvSpPr>
      </xdr:nvSpPr>
      <xdr:spPr>
        <a:xfrm>
          <a:off x="415290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xdr:row>
      <xdr:rowOff>0</xdr:rowOff>
    </xdr:from>
    <xdr:ext cx="76200" cy="292909"/>
    <xdr:sp macro="" textlink="">
      <xdr:nvSpPr>
        <xdr:cNvPr id="10" name="Text Box 21"/>
        <xdr:cNvSpPr txBox="1">
          <a:spLocks noChangeArrowheads="1"/>
        </xdr:cNvSpPr>
      </xdr:nvSpPr>
      <xdr:spPr>
        <a:xfrm>
          <a:off x="415290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xdr:row>
      <xdr:rowOff>0</xdr:rowOff>
    </xdr:from>
    <xdr:ext cx="76200" cy="292909"/>
    <xdr:sp macro="" textlink="">
      <xdr:nvSpPr>
        <xdr:cNvPr id="11" name="Text Box 23"/>
        <xdr:cNvSpPr txBox="1">
          <a:spLocks noChangeArrowheads="1"/>
        </xdr:cNvSpPr>
      </xdr:nvSpPr>
      <xdr:spPr>
        <a:xfrm>
          <a:off x="4152900" y="207650715"/>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xdr:row>
      <xdr:rowOff>0</xdr:rowOff>
    </xdr:from>
    <xdr:ext cx="76200" cy="302434"/>
    <xdr:sp macro="" textlink="">
      <xdr:nvSpPr>
        <xdr:cNvPr id="12" name="Text Box 21"/>
        <xdr:cNvSpPr txBox="1">
          <a:spLocks noChangeArrowheads="1"/>
        </xdr:cNvSpPr>
      </xdr:nvSpPr>
      <xdr:spPr>
        <a:xfrm>
          <a:off x="415290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xdr:row>
      <xdr:rowOff>0</xdr:rowOff>
    </xdr:from>
    <xdr:ext cx="76200" cy="302434"/>
    <xdr:sp macro="" textlink="">
      <xdr:nvSpPr>
        <xdr:cNvPr id="13" name="Text Box 23"/>
        <xdr:cNvSpPr txBox="1">
          <a:spLocks noChangeArrowheads="1"/>
        </xdr:cNvSpPr>
      </xdr:nvSpPr>
      <xdr:spPr>
        <a:xfrm>
          <a:off x="415290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xdr:row>
      <xdr:rowOff>0</xdr:rowOff>
    </xdr:from>
    <xdr:ext cx="76200" cy="302434"/>
    <xdr:sp macro="" textlink="">
      <xdr:nvSpPr>
        <xdr:cNvPr id="14" name="Text Box 21"/>
        <xdr:cNvSpPr txBox="1">
          <a:spLocks noChangeArrowheads="1"/>
        </xdr:cNvSpPr>
      </xdr:nvSpPr>
      <xdr:spPr>
        <a:xfrm>
          <a:off x="4152900" y="207650715"/>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27214</xdr:rowOff>
    </xdr:from>
    <xdr:ext cx="76200" cy="292909"/>
    <xdr:sp macro="" textlink="">
      <xdr:nvSpPr>
        <xdr:cNvPr id="15" name="Text Box 23"/>
        <xdr:cNvSpPr txBox="1">
          <a:spLocks noChangeArrowheads="1"/>
        </xdr:cNvSpPr>
      </xdr:nvSpPr>
      <xdr:spPr>
        <a:xfrm>
          <a:off x="4163786" y="5524500"/>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76200" cy="292909"/>
    <xdr:sp macro="" textlink="">
      <xdr:nvSpPr>
        <xdr:cNvPr id="16" name="Text Box 21"/>
        <xdr:cNvSpPr txBox="1">
          <a:spLocks noChangeArrowheads="1"/>
        </xdr:cNvSpPr>
      </xdr:nvSpPr>
      <xdr:spPr>
        <a:xfrm>
          <a:off x="4152900" y="20846034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76200" cy="292909"/>
    <xdr:sp macro="" textlink="">
      <xdr:nvSpPr>
        <xdr:cNvPr id="17" name="Text Box 23"/>
        <xdr:cNvSpPr txBox="1">
          <a:spLocks noChangeArrowheads="1"/>
        </xdr:cNvSpPr>
      </xdr:nvSpPr>
      <xdr:spPr>
        <a:xfrm>
          <a:off x="4152900" y="20846034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76200" cy="302434"/>
    <xdr:sp macro="" textlink="">
      <xdr:nvSpPr>
        <xdr:cNvPr id="18" name="Text Box 21"/>
        <xdr:cNvSpPr txBox="1">
          <a:spLocks noChangeArrowheads="1"/>
        </xdr:cNvSpPr>
      </xdr:nvSpPr>
      <xdr:spPr>
        <a:xfrm>
          <a:off x="4152900" y="20846034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76200" cy="302434"/>
    <xdr:sp macro="" textlink="">
      <xdr:nvSpPr>
        <xdr:cNvPr id="19" name="Text Box 23"/>
        <xdr:cNvSpPr txBox="1">
          <a:spLocks noChangeArrowheads="1"/>
        </xdr:cNvSpPr>
      </xdr:nvSpPr>
      <xdr:spPr>
        <a:xfrm>
          <a:off x="4152900" y="20846034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76200" cy="302434"/>
    <xdr:sp macro="" textlink="">
      <xdr:nvSpPr>
        <xdr:cNvPr id="20" name="Text Box 21"/>
        <xdr:cNvSpPr txBox="1">
          <a:spLocks noChangeArrowheads="1"/>
        </xdr:cNvSpPr>
      </xdr:nvSpPr>
      <xdr:spPr>
        <a:xfrm>
          <a:off x="4152900" y="20846034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938893</xdr:colOff>
      <xdr:row>2141</xdr:row>
      <xdr:rowOff>0</xdr:rowOff>
    </xdr:from>
    <xdr:ext cx="76200" cy="287466"/>
    <xdr:sp macro="" textlink="">
      <xdr:nvSpPr>
        <xdr:cNvPr id="21" name="Text Box 21"/>
        <xdr:cNvSpPr txBox="1">
          <a:spLocks noChangeArrowheads="1"/>
        </xdr:cNvSpPr>
      </xdr:nvSpPr>
      <xdr:spPr>
        <a:xfrm>
          <a:off x="1455964" y="380537358"/>
          <a:ext cx="76200" cy="287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292909"/>
    <xdr:sp macro="" textlink="">
      <xdr:nvSpPr>
        <xdr:cNvPr id="22" name="Text Box 23"/>
        <xdr:cNvSpPr txBox="1">
          <a:spLocks noChangeArrowheads="1"/>
        </xdr:cNvSpPr>
      </xdr:nvSpPr>
      <xdr:spPr>
        <a:xfrm>
          <a:off x="51435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292909"/>
    <xdr:sp macro="" textlink="">
      <xdr:nvSpPr>
        <xdr:cNvPr id="23" name="Text Box 21"/>
        <xdr:cNvSpPr txBox="1">
          <a:spLocks noChangeArrowheads="1"/>
        </xdr:cNvSpPr>
      </xdr:nvSpPr>
      <xdr:spPr>
        <a:xfrm>
          <a:off x="51435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292909"/>
    <xdr:sp macro="" textlink="">
      <xdr:nvSpPr>
        <xdr:cNvPr id="24" name="Text Box 23"/>
        <xdr:cNvSpPr txBox="1">
          <a:spLocks noChangeArrowheads="1"/>
        </xdr:cNvSpPr>
      </xdr:nvSpPr>
      <xdr:spPr>
        <a:xfrm>
          <a:off x="51435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302434"/>
    <xdr:sp macro="" textlink="">
      <xdr:nvSpPr>
        <xdr:cNvPr id="25" name="Text Box 21"/>
        <xdr:cNvSpPr txBox="1">
          <a:spLocks noChangeArrowheads="1"/>
        </xdr:cNvSpPr>
      </xdr:nvSpPr>
      <xdr:spPr>
        <a:xfrm>
          <a:off x="51435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302434"/>
    <xdr:sp macro="" textlink="">
      <xdr:nvSpPr>
        <xdr:cNvPr id="26" name="Text Box 23"/>
        <xdr:cNvSpPr txBox="1">
          <a:spLocks noChangeArrowheads="1"/>
        </xdr:cNvSpPr>
      </xdr:nvSpPr>
      <xdr:spPr>
        <a:xfrm>
          <a:off x="51435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2184</xdr:row>
      <xdr:rowOff>0</xdr:rowOff>
    </xdr:from>
    <xdr:ext cx="76200" cy="302434"/>
    <xdr:sp macro="" textlink="">
      <xdr:nvSpPr>
        <xdr:cNvPr id="27" name="Text Box 21"/>
        <xdr:cNvSpPr txBox="1">
          <a:spLocks noChangeArrowheads="1"/>
        </xdr:cNvSpPr>
      </xdr:nvSpPr>
      <xdr:spPr>
        <a:xfrm>
          <a:off x="51435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292909"/>
    <xdr:sp macro="" textlink="">
      <xdr:nvSpPr>
        <xdr:cNvPr id="28" name="Text Box 23"/>
        <xdr:cNvSpPr txBox="1">
          <a:spLocks noChangeArrowheads="1"/>
        </xdr:cNvSpPr>
      </xdr:nvSpPr>
      <xdr:spPr>
        <a:xfrm>
          <a:off x="415290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292909"/>
    <xdr:sp macro="" textlink="">
      <xdr:nvSpPr>
        <xdr:cNvPr id="29" name="Text Box 21"/>
        <xdr:cNvSpPr txBox="1">
          <a:spLocks noChangeArrowheads="1"/>
        </xdr:cNvSpPr>
      </xdr:nvSpPr>
      <xdr:spPr>
        <a:xfrm>
          <a:off x="415290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292909"/>
    <xdr:sp macro="" textlink="">
      <xdr:nvSpPr>
        <xdr:cNvPr id="30" name="Text Box 23"/>
        <xdr:cNvSpPr txBox="1">
          <a:spLocks noChangeArrowheads="1"/>
        </xdr:cNvSpPr>
      </xdr:nvSpPr>
      <xdr:spPr>
        <a:xfrm>
          <a:off x="4152900" y="212213190"/>
          <a:ext cx="76200" cy="292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302434"/>
    <xdr:sp macro="" textlink="">
      <xdr:nvSpPr>
        <xdr:cNvPr id="31" name="Text Box 21"/>
        <xdr:cNvSpPr txBox="1">
          <a:spLocks noChangeArrowheads="1"/>
        </xdr:cNvSpPr>
      </xdr:nvSpPr>
      <xdr:spPr>
        <a:xfrm>
          <a:off x="415290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302434"/>
    <xdr:sp macro="" textlink="">
      <xdr:nvSpPr>
        <xdr:cNvPr id="32" name="Text Box 23"/>
        <xdr:cNvSpPr txBox="1">
          <a:spLocks noChangeArrowheads="1"/>
        </xdr:cNvSpPr>
      </xdr:nvSpPr>
      <xdr:spPr>
        <a:xfrm>
          <a:off x="415290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2184</xdr:row>
      <xdr:rowOff>0</xdr:rowOff>
    </xdr:from>
    <xdr:ext cx="76200" cy="302434"/>
    <xdr:sp macro="" textlink="">
      <xdr:nvSpPr>
        <xdr:cNvPr id="33" name="Text Box 21"/>
        <xdr:cNvSpPr txBox="1">
          <a:spLocks noChangeArrowheads="1"/>
        </xdr:cNvSpPr>
      </xdr:nvSpPr>
      <xdr:spPr>
        <a:xfrm>
          <a:off x="4152900" y="212213190"/>
          <a:ext cx="76200" cy="30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292909"/>
    <xdr:sp macro="" textlink="">
      <xdr:nvSpPr>
        <xdr:cNvPr id="34" name="Text Box 23"/>
        <xdr:cNvSpPr txBox="1">
          <a:spLocks noChangeArrowheads="1"/>
        </xdr:cNvSpPr>
      </xdr:nvSpPr>
      <xdr:spPr>
        <a:xfrm>
          <a:off x="517071"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292909"/>
    <xdr:sp macro="" textlink="">
      <xdr:nvSpPr>
        <xdr:cNvPr id="35" name="Text Box 21"/>
        <xdr:cNvSpPr txBox="1">
          <a:spLocks noChangeArrowheads="1"/>
        </xdr:cNvSpPr>
      </xdr:nvSpPr>
      <xdr:spPr>
        <a:xfrm>
          <a:off x="517071"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292909"/>
    <xdr:sp macro="" textlink="">
      <xdr:nvSpPr>
        <xdr:cNvPr id="36" name="Text Box 23"/>
        <xdr:cNvSpPr txBox="1">
          <a:spLocks noChangeArrowheads="1"/>
        </xdr:cNvSpPr>
      </xdr:nvSpPr>
      <xdr:spPr>
        <a:xfrm>
          <a:off x="517071"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302434"/>
    <xdr:sp macro="" textlink="">
      <xdr:nvSpPr>
        <xdr:cNvPr id="37" name="Text Box 21"/>
        <xdr:cNvSpPr txBox="1">
          <a:spLocks noChangeArrowheads="1"/>
        </xdr:cNvSpPr>
      </xdr:nvSpPr>
      <xdr:spPr>
        <a:xfrm>
          <a:off x="517071"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302434"/>
    <xdr:sp macro="" textlink="">
      <xdr:nvSpPr>
        <xdr:cNvPr id="38" name="Text Box 23"/>
        <xdr:cNvSpPr txBox="1">
          <a:spLocks noChangeArrowheads="1"/>
        </xdr:cNvSpPr>
      </xdr:nvSpPr>
      <xdr:spPr>
        <a:xfrm>
          <a:off x="517071"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2169</xdr:row>
      <xdr:rowOff>0</xdr:rowOff>
    </xdr:from>
    <xdr:ext cx="76200" cy="302434"/>
    <xdr:sp macro="" textlink="">
      <xdr:nvSpPr>
        <xdr:cNvPr id="39" name="Text Box 21"/>
        <xdr:cNvSpPr txBox="1">
          <a:spLocks noChangeArrowheads="1"/>
        </xdr:cNvSpPr>
      </xdr:nvSpPr>
      <xdr:spPr>
        <a:xfrm>
          <a:off x="517071"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0" name="Text Box 23"/>
        <xdr:cNvSpPr txBox="1">
          <a:spLocks noChangeArrowheads="1"/>
        </xdr:cNvSpPr>
      </xdr:nvSpPr>
      <xdr:spPr>
        <a:xfrm>
          <a:off x="4163786"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1" name="Text Box 21"/>
        <xdr:cNvSpPr txBox="1">
          <a:spLocks noChangeArrowheads="1"/>
        </xdr:cNvSpPr>
      </xdr:nvSpPr>
      <xdr:spPr>
        <a:xfrm>
          <a:off x="4163786"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2" name="Text Box 23"/>
        <xdr:cNvSpPr txBox="1">
          <a:spLocks noChangeArrowheads="1"/>
        </xdr:cNvSpPr>
      </xdr:nvSpPr>
      <xdr:spPr>
        <a:xfrm>
          <a:off x="4163786" y="764326821"/>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43" name="Text Box 21"/>
        <xdr:cNvSpPr txBox="1">
          <a:spLocks noChangeArrowheads="1"/>
        </xdr:cNvSpPr>
      </xdr:nvSpPr>
      <xdr:spPr>
        <a:xfrm>
          <a:off x="4163786"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44" name="Text Box 23"/>
        <xdr:cNvSpPr txBox="1">
          <a:spLocks noChangeArrowheads="1"/>
        </xdr:cNvSpPr>
      </xdr:nvSpPr>
      <xdr:spPr>
        <a:xfrm>
          <a:off x="4163786"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45" name="Text Box 21"/>
        <xdr:cNvSpPr txBox="1">
          <a:spLocks noChangeArrowheads="1"/>
        </xdr:cNvSpPr>
      </xdr:nvSpPr>
      <xdr:spPr>
        <a:xfrm>
          <a:off x="4163786" y="764326821"/>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6" name="Text Box 23"/>
        <xdr:cNvSpPr txBox="1">
          <a:spLocks noChangeArrowheads="1"/>
        </xdr:cNvSpPr>
      </xdr:nvSpPr>
      <xdr:spPr>
        <a:xfrm>
          <a:off x="4157382" y="760924235"/>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7" name="Text Box 21"/>
        <xdr:cNvSpPr txBox="1">
          <a:spLocks noChangeArrowheads="1"/>
        </xdr:cNvSpPr>
      </xdr:nvSpPr>
      <xdr:spPr>
        <a:xfrm>
          <a:off x="4157382" y="760924235"/>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292909"/>
    <xdr:sp macro="" textlink="">
      <xdr:nvSpPr>
        <xdr:cNvPr id="48" name="Text Box 23"/>
        <xdr:cNvSpPr txBox="1">
          <a:spLocks noChangeArrowheads="1"/>
        </xdr:cNvSpPr>
      </xdr:nvSpPr>
      <xdr:spPr>
        <a:xfrm>
          <a:off x="4157382" y="760924235"/>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49" name="Text Box 21"/>
        <xdr:cNvSpPr txBox="1">
          <a:spLocks noChangeArrowheads="1"/>
        </xdr:cNvSpPr>
      </xdr:nvSpPr>
      <xdr:spPr>
        <a:xfrm>
          <a:off x="4157382" y="760924235"/>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50" name="Text Box 23"/>
        <xdr:cNvSpPr txBox="1">
          <a:spLocks noChangeArrowheads="1"/>
        </xdr:cNvSpPr>
      </xdr:nvSpPr>
      <xdr:spPr>
        <a:xfrm>
          <a:off x="4157382" y="760924235"/>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2169</xdr:row>
      <xdr:rowOff>0</xdr:rowOff>
    </xdr:from>
    <xdr:ext cx="76200" cy="302434"/>
    <xdr:sp macro="" textlink="">
      <xdr:nvSpPr>
        <xdr:cNvPr id="51" name="Text Box 21"/>
        <xdr:cNvSpPr txBox="1">
          <a:spLocks noChangeArrowheads="1"/>
        </xdr:cNvSpPr>
      </xdr:nvSpPr>
      <xdr:spPr>
        <a:xfrm>
          <a:off x="4157382" y="760924235"/>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52" name="Text Box 23"/>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53" name="Text Box 21"/>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54" name="Text Box 23"/>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55" name="Text Box 21"/>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56" name="Text Box 23"/>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57" name="Text Box 21"/>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58" name="Text Box 23"/>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59" name="Text Box 21"/>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60" name="Text Box 23"/>
        <xdr:cNvSpPr txBox="1">
          <a:spLocks noChangeArrowheads="1"/>
        </xdr:cNvSpPr>
      </xdr:nvSpPr>
      <xdr:spPr>
        <a:xfrm>
          <a:off x="4157382" y="759870882"/>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1" name="Text Box 21"/>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2" name="Text Box 23"/>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3" name="Text Box 21"/>
        <xdr:cNvSpPr txBox="1">
          <a:spLocks noChangeArrowheads="1"/>
        </xdr:cNvSpPr>
      </xdr:nvSpPr>
      <xdr:spPr>
        <a:xfrm>
          <a:off x="4157382" y="759870882"/>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64" name="Text Box 23"/>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65" name="Text Box 21"/>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66" name="Text Box 23"/>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7" name="Text Box 21"/>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8" name="Text Box 23"/>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69" name="Text Box 21"/>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70" name="Text Box 23"/>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71" name="Text Box 21"/>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292909"/>
    <xdr:sp macro="" textlink="">
      <xdr:nvSpPr>
        <xdr:cNvPr id="72" name="Text Box 23"/>
        <xdr:cNvSpPr txBox="1">
          <a:spLocks noChangeArrowheads="1"/>
        </xdr:cNvSpPr>
      </xdr:nvSpPr>
      <xdr:spPr>
        <a:xfrm>
          <a:off x="4163786" y="766014107"/>
          <a:ext cx="76200" cy="292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73" name="Text Box 21"/>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74" name="Text Box 23"/>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2175</xdr:row>
      <xdr:rowOff>0</xdr:rowOff>
    </xdr:from>
    <xdr:ext cx="76200" cy="302434"/>
    <xdr:sp macro="" textlink="">
      <xdr:nvSpPr>
        <xdr:cNvPr id="75" name="Text Box 21"/>
        <xdr:cNvSpPr txBox="1">
          <a:spLocks noChangeArrowheads="1"/>
        </xdr:cNvSpPr>
      </xdr:nvSpPr>
      <xdr:spPr>
        <a:xfrm>
          <a:off x="4163786" y="766014107"/>
          <a:ext cx="76200" cy="30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35"/>
  <sheetViews>
    <sheetView tabSelected="1" view="pageBreakPreview" zoomScale="70" zoomScaleNormal="80" zoomScaleSheetLayoutView="70" workbookViewId="0">
      <pane ySplit="9" topLeftCell="A2142" activePane="bottomLeft" state="frozen"/>
      <selection pane="bottomLeft" activeCell="E2142" sqref="E2142:E2169"/>
    </sheetView>
  </sheetViews>
  <sheetFormatPr defaultColWidth="9.140625" defaultRowHeight="12.75"/>
  <cols>
    <col min="1" max="1" width="7.7109375" style="13" customWidth="1"/>
    <col min="2" max="2" width="32" style="14" customWidth="1"/>
    <col min="3" max="3" width="10.7109375" style="13" customWidth="1"/>
    <col min="4" max="4" width="11.85546875" style="13" customWidth="1"/>
    <col min="5" max="5" width="37" style="15" customWidth="1"/>
    <col min="6" max="8" width="9.140625" style="13" customWidth="1"/>
    <col min="9" max="9" width="35.7109375" style="16" customWidth="1"/>
    <col min="10" max="10" width="6.42578125" style="13" customWidth="1"/>
    <col min="11" max="13" width="9.28515625" style="17" customWidth="1"/>
    <col min="14" max="14" width="10.7109375" style="18" customWidth="1"/>
    <col min="15" max="15" width="12.85546875" style="18" customWidth="1"/>
    <col min="16" max="16" width="17.85546875" style="18" customWidth="1"/>
    <col min="17" max="17" width="18.7109375" style="19" customWidth="1"/>
    <col min="18" max="18" width="14.140625" style="20" customWidth="1"/>
    <col min="19" max="19" width="20" style="13" customWidth="1"/>
    <col min="20" max="16384" width="9.140625" style="11"/>
  </cols>
  <sheetData>
    <row r="1" spans="1:21" s="1" customFormat="1" ht="38.25" customHeight="1">
      <c r="A1" s="21"/>
      <c r="B1" s="22"/>
      <c r="C1" s="21"/>
      <c r="D1" s="21"/>
      <c r="E1" s="23"/>
      <c r="F1" s="21"/>
      <c r="G1" s="21"/>
      <c r="H1" s="21"/>
      <c r="I1" s="34"/>
      <c r="J1" s="24"/>
      <c r="K1" s="35"/>
      <c r="L1" s="35"/>
      <c r="M1" s="35"/>
      <c r="N1" s="382"/>
      <c r="O1" s="382"/>
      <c r="P1" s="576" t="s">
        <v>589</v>
      </c>
      <c r="Q1" s="576"/>
      <c r="R1" s="576"/>
      <c r="S1" s="576"/>
    </row>
    <row r="2" spans="1:21" s="1" customFormat="1">
      <c r="A2" s="21"/>
      <c r="B2" s="22"/>
      <c r="C2" s="21"/>
      <c r="D2" s="21"/>
      <c r="E2" s="23"/>
      <c r="F2" s="21"/>
      <c r="G2" s="21"/>
      <c r="H2" s="21"/>
      <c r="I2" s="34"/>
      <c r="J2" s="24"/>
      <c r="K2" s="35"/>
      <c r="L2" s="35"/>
      <c r="M2" s="35"/>
      <c r="N2" s="381"/>
      <c r="O2" s="381"/>
      <c r="P2" s="381"/>
      <c r="Q2" s="381"/>
      <c r="R2" s="381"/>
      <c r="S2" s="381"/>
    </row>
    <row r="3" spans="1:21" s="1" customFormat="1" ht="67.5" customHeight="1">
      <c r="A3" s="21"/>
      <c r="B3" s="22"/>
      <c r="C3" s="21"/>
      <c r="D3" s="21"/>
      <c r="E3" s="23"/>
      <c r="F3" s="21"/>
      <c r="G3" s="21"/>
      <c r="H3" s="21"/>
      <c r="I3" s="34"/>
      <c r="J3" s="24"/>
      <c r="K3" s="35"/>
      <c r="L3" s="35"/>
      <c r="M3" s="35"/>
      <c r="N3" s="381"/>
      <c r="O3" s="382"/>
      <c r="P3" s="576" t="s">
        <v>528</v>
      </c>
      <c r="Q3" s="576"/>
      <c r="R3" s="576"/>
      <c r="S3" s="576"/>
    </row>
    <row r="4" spans="1:21" s="1" customFormat="1" ht="36" customHeight="1">
      <c r="A4" s="577" t="s">
        <v>517</v>
      </c>
      <c r="B4" s="577"/>
      <c r="C4" s="577"/>
      <c r="D4" s="577"/>
      <c r="E4" s="577"/>
      <c r="F4" s="577"/>
      <c r="G4" s="577"/>
      <c r="H4" s="577"/>
      <c r="I4" s="577"/>
      <c r="J4" s="577"/>
      <c r="K4" s="577"/>
      <c r="L4" s="577"/>
      <c r="M4" s="577"/>
      <c r="N4" s="577"/>
      <c r="O4" s="577"/>
      <c r="P4" s="577"/>
      <c r="Q4" s="577"/>
      <c r="R4" s="577"/>
      <c r="S4" s="577"/>
    </row>
    <row r="5" spans="1:21" s="1" customFormat="1" ht="13.5">
      <c r="A5" s="21"/>
      <c r="B5" s="24"/>
      <c r="C5" s="24"/>
      <c r="D5" s="24"/>
      <c r="E5" s="24"/>
      <c r="F5" s="24"/>
      <c r="G5" s="24"/>
      <c r="H5" s="24"/>
      <c r="I5" s="36"/>
      <c r="J5" s="24"/>
      <c r="K5" s="37"/>
      <c r="L5" s="37"/>
      <c r="M5" s="37"/>
      <c r="N5" s="38"/>
      <c r="O5" s="38"/>
      <c r="P5" s="38"/>
      <c r="Q5" s="38"/>
      <c r="R5" s="39"/>
      <c r="S5" s="39" t="s">
        <v>488</v>
      </c>
    </row>
    <row r="6" spans="1:21" s="2" customFormat="1" ht="58.5" customHeight="1">
      <c r="A6" s="520" t="s">
        <v>0</v>
      </c>
      <c r="B6" s="520" t="s">
        <v>1</v>
      </c>
      <c r="C6" s="520" t="s">
        <v>2</v>
      </c>
      <c r="D6" s="520" t="s">
        <v>3</v>
      </c>
      <c r="E6" s="520" t="s">
        <v>4</v>
      </c>
      <c r="F6" s="556" t="s">
        <v>5</v>
      </c>
      <c r="G6" s="557"/>
      <c r="H6" s="558"/>
      <c r="I6" s="559" t="s">
        <v>6</v>
      </c>
      <c r="J6" s="560"/>
      <c r="K6" s="560"/>
      <c r="L6" s="560"/>
      <c r="M6" s="560"/>
      <c r="N6" s="560"/>
      <c r="O6" s="560"/>
      <c r="P6" s="561"/>
      <c r="Q6" s="562"/>
      <c r="R6" s="563"/>
      <c r="S6" s="483" t="s">
        <v>7</v>
      </c>
    </row>
    <row r="7" spans="1:21" s="2" customFormat="1" ht="54" customHeight="1">
      <c r="A7" s="520"/>
      <c r="B7" s="520"/>
      <c r="C7" s="520"/>
      <c r="D7" s="520"/>
      <c r="E7" s="520"/>
      <c r="F7" s="528" t="s">
        <v>8</v>
      </c>
      <c r="G7" s="528" t="s">
        <v>9</v>
      </c>
      <c r="H7" s="528" t="s">
        <v>10</v>
      </c>
      <c r="I7" s="483" t="s">
        <v>11</v>
      </c>
      <c r="J7" s="520" t="s">
        <v>12</v>
      </c>
      <c r="K7" s="502" t="s">
        <v>12</v>
      </c>
      <c r="L7" s="478" t="s">
        <v>514</v>
      </c>
      <c r="M7" s="478" t="s">
        <v>513</v>
      </c>
      <c r="N7" s="502" t="s">
        <v>13</v>
      </c>
      <c r="O7" s="478" t="s">
        <v>14</v>
      </c>
      <c r="P7" s="478" t="s">
        <v>15</v>
      </c>
      <c r="Q7" s="478" t="s">
        <v>16</v>
      </c>
      <c r="R7" s="503" t="s">
        <v>17</v>
      </c>
      <c r="S7" s="484"/>
    </row>
    <row r="8" spans="1:21" s="2" customFormat="1" ht="73.5" customHeight="1">
      <c r="A8" s="520"/>
      <c r="B8" s="520"/>
      <c r="C8" s="520"/>
      <c r="D8" s="520"/>
      <c r="E8" s="520"/>
      <c r="F8" s="529"/>
      <c r="G8" s="529"/>
      <c r="H8" s="529"/>
      <c r="I8" s="485"/>
      <c r="J8" s="520"/>
      <c r="K8" s="502"/>
      <c r="L8" s="479"/>
      <c r="M8" s="479"/>
      <c r="N8" s="502"/>
      <c r="O8" s="479"/>
      <c r="P8" s="479"/>
      <c r="Q8" s="479"/>
      <c r="R8" s="503"/>
      <c r="S8" s="485"/>
    </row>
    <row r="9" spans="1:21" s="2" customFormat="1">
      <c r="A9" s="536"/>
      <c r="B9" s="537"/>
      <c r="C9" s="537"/>
      <c r="D9" s="537"/>
      <c r="E9" s="537"/>
      <c r="F9" s="537"/>
      <c r="G9" s="537"/>
      <c r="H9" s="537"/>
      <c r="I9" s="537"/>
      <c r="J9" s="537"/>
      <c r="K9" s="537"/>
      <c r="L9" s="537"/>
      <c r="M9" s="537"/>
      <c r="N9" s="537"/>
      <c r="O9" s="537"/>
      <c r="P9" s="537"/>
      <c r="Q9" s="537"/>
      <c r="R9" s="537"/>
      <c r="S9" s="538"/>
    </row>
    <row r="10" spans="1:21" s="9" customFormat="1" ht="63.75">
      <c r="A10" s="25">
        <v>1</v>
      </c>
      <c r="B10" s="26" t="s">
        <v>253</v>
      </c>
      <c r="C10" s="27" t="s">
        <v>540</v>
      </c>
      <c r="D10" s="27" t="s">
        <v>20</v>
      </c>
      <c r="E10" s="26" t="s">
        <v>539</v>
      </c>
      <c r="F10" s="26" t="s">
        <v>502</v>
      </c>
      <c r="G10" s="25" t="s">
        <v>502</v>
      </c>
      <c r="H10" s="26" t="s">
        <v>500</v>
      </c>
      <c r="I10" s="120"/>
      <c r="J10" s="41"/>
      <c r="K10" s="66"/>
      <c r="L10" s="43">
        <f t="shared" ref="L10:M10" si="0">L11</f>
        <v>0</v>
      </c>
      <c r="M10" s="43">
        <f t="shared" si="0"/>
        <v>0</v>
      </c>
      <c r="N10" s="43">
        <f>N11</f>
        <v>223.94199999999998</v>
      </c>
      <c r="O10" s="43">
        <f t="shared" ref="O10:Q10" si="1">O11</f>
        <v>241.60599999999999</v>
      </c>
      <c r="P10" s="43">
        <f t="shared" si="1"/>
        <v>243.684</v>
      </c>
      <c r="Q10" s="43">
        <f t="shared" si="1"/>
        <v>230.27</v>
      </c>
      <c r="R10" s="307">
        <f>Q10+P10+O10+N10</f>
        <v>939.50199999999995</v>
      </c>
      <c r="S10" s="41"/>
      <c r="T10" s="189"/>
      <c r="U10" s="189"/>
    </row>
    <row r="11" spans="1:21" s="9" customFormat="1" ht="12.75" customHeight="1">
      <c r="A11" s="464">
        <v>1</v>
      </c>
      <c r="B11" s="457" t="s">
        <v>253</v>
      </c>
      <c r="C11" s="457" t="s">
        <v>540</v>
      </c>
      <c r="D11" s="457" t="s">
        <v>20</v>
      </c>
      <c r="E11" s="457" t="s">
        <v>539</v>
      </c>
      <c r="F11" s="457" t="s">
        <v>502</v>
      </c>
      <c r="G11" s="464" t="s">
        <v>502</v>
      </c>
      <c r="H11" s="457" t="s">
        <v>500</v>
      </c>
      <c r="I11" s="174" t="s">
        <v>22</v>
      </c>
      <c r="J11" s="460">
        <v>110</v>
      </c>
      <c r="K11" s="122"/>
      <c r="L11" s="113">
        <f t="shared" ref="L11:M11" si="2">L12+L17+L19+L21</f>
        <v>0</v>
      </c>
      <c r="M11" s="113">
        <f t="shared" si="2"/>
        <v>0</v>
      </c>
      <c r="N11" s="113">
        <f>N12+N17+N19+N21</f>
        <v>223.94199999999998</v>
      </c>
      <c r="O11" s="113">
        <f t="shared" ref="O11:Q11" si="3">O12+O17+O19+O21</f>
        <v>241.60599999999999</v>
      </c>
      <c r="P11" s="113">
        <f t="shared" si="3"/>
        <v>243.684</v>
      </c>
      <c r="Q11" s="113">
        <f t="shared" si="3"/>
        <v>230.27</v>
      </c>
      <c r="R11" s="113">
        <f>Q11+P11+O11+N11</f>
        <v>939.50199999999995</v>
      </c>
      <c r="S11" s="126"/>
      <c r="T11" s="189"/>
      <c r="U11" s="189"/>
    </row>
    <row r="12" spans="1:21" s="9" customFormat="1" ht="25.5">
      <c r="A12" s="465"/>
      <c r="B12" s="458"/>
      <c r="C12" s="458"/>
      <c r="D12" s="458"/>
      <c r="E12" s="458"/>
      <c r="F12" s="458"/>
      <c r="G12" s="465"/>
      <c r="H12" s="458"/>
      <c r="I12" s="395" t="s">
        <v>254</v>
      </c>
      <c r="J12" s="461"/>
      <c r="K12" s="390" t="s">
        <v>24</v>
      </c>
      <c r="L12" s="175"/>
      <c r="M12" s="175"/>
      <c r="N12" s="383">
        <f>+N13+N14+N15+N16</f>
        <v>202.95899999999997</v>
      </c>
      <c r="O12" s="383">
        <f t="shared" ref="O12:Q12" si="4">+O13+O14+O15+O16</f>
        <v>239.464</v>
      </c>
      <c r="P12" s="383">
        <f t="shared" si="4"/>
        <v>243.684</v>
      </c>
      <c r="Q12" s="383">
        <f t="shared" si="4"/>
        <v>230.27</v>
      </c>
      <c r="R12" s="384">
        <f t="shared" ref="R12:R22" si="5">+Q12+P12+O12+N12</f>
        <v>916.37699999999995</v>
      </c>
      <c r="S12" s="128"/>
      <c r="T12" s="189"/>
      <c r="U12" s="189"/>
    </row>
    <row r="13" spans="1:21" s="9" customFormat="1" ht="25.5">
      <c r="A13" s="465"/>
      <c r="B13" s="458"/>
      <c r="C13" s="458"/>
      <c r="D13" s="458"/>
      <c r="E13" s="458"/>
      <c r="F13" s="458"/>
      <c r="G13" s="465"/>
      <c r="H13" s="458"/>
      <c r="I13" s="396" t="s">
        <v>34</v>
      </c>
      <c r="J13" s="461"/>
      <c r="K13" s="391" t="s">
        <v>35</v>
      </c>
      <c r="L13" s="177"/>
      <c r="M13" s="177"/>
      <c r="N13" s="385">
        <v>47.781999999999996</v>
      </c>
      <c r="O13" s="386">
        <v>0</v>
      </c>
      <c r="P13" s="386">
        <v>0</v>
      </c>
      <c r="Q13" s="386">
        <v>0</v>
      </c>
      <c r="R13" s="384">
        <f t="shared" si="5"/>
        <v>47.781999999999996</v>
      </c>
      <c r="S13" s="128"/>
      <c r="T13" s="189"/>
      <c r="U13" s="189"/>
    </row>
    <row r="14" spans="1:21" s="9" customFormat="1" ht="15" customHeight="1">
      <c r="A14" s="465"/>
      <c r="B14" s="458"/>
      <c r="C14" s="458"/>
      <c r="D14" s="458"/>
      <c r="E14" s="458"/>
      <c r="F14" s="458"/>
      <c r="G14" s="465"/>
      <c r="H14" s="458"/>
      <c r="I14" s="396" t="s">
        <v>25</v>
      </c>
      <c r="J14" s="461"/>
      <c r="K14" s="391" t="s">
        <v>26</v>
      </c>
      <c r="L14" s="177"/>
      <c r="M14" s="177"/>
      <c r="N14" s="386">
        <v>0</v>
      </c>
      <c r="O14" s="386">
        <v>239.464</v>
      </c>
      <c r="P14" s="386">
        <v>243.684</v>
      </c>
      <c r="Q14" s="386">
        <v>230.27</v>
      </c>
      <c r="R14" s="384">
        <f t="shared" si="5"/>
        <v>713.41800000000001</v>
      </c>
      <c r="S14" s="128"/>
      <c r="T14" s="189"/>
      <c r="U14" s="189"/>
    </row>
    <row r="15" spans="1:21" s="9" customFormat="1" ht="38.25">
      <c r="A15" s="465"/>
      <c r="B15" s="458"/>
      <c r="C15" s="458"/>
      <c r="D15" s="458"/>
      <c r="E15" s="458"/>
      <c r="F15" s="458"/>
      <c r="G15" s="465"/>
      <c r="H15" s="458"/>
      <c r="I15" s="396" t="s">
        <v>255</v>
      </c>
      <c r="J15" s="461"/>
      <c r="K15" s="392" t="s">
        <v>256</v>
      </c>
      <c r="L15" s="177"/>
      <c r="M15" s="177"/>
      <c r="N15" s="387">
        <v>154.029</v>
      </c>
      <c r="O15" s="386">
        <v>0</v>
      </c>
      <c r="P15" s="386">
        <v>0</v>
      </c>
      <c r="Q15" s="386">
        <v>0</v>
      </c>
      <c r="R15" s="384">
        <f t="shared" si="5"/>
        <v>154.029</v>
      </c>
      <c r="S15" s="128"/>
      <c r="T15" s="189"/>
      <c r="U15" s="189"/>
    </row>
    <row r="16" spans="1:21" s="9" customFormat="1" ht="38.25">
      <c r="A16" s="465"/>
      <c r="B16" s="458"/>
      <c r="C16" s="458"/>
      <c r="D16" s="458"/>
      <c r="E16" s="458"/>
      <c r="F16" s="458"/>
      <c r="G16" s="465"/>
      <c r="H16" s="458"/>
      <c r="I16" s="396" t="s">
        <v>257</v>
      </c>
      <c r="J16" s="461"/>
      <c r="K16" s="392" t="s">
        <v>258</v>
      </c>
      <c r="L16" s="177"/>
      <c r="M16" s="177"/>
      <c r="N16" s="387">
        <v>1.1479999999999999</v>
      </c>
      <c r="O16" s="386">
        <v>0</v>
      </c>
      <c r="P16" s="386">
        <v>0</v>
      </c>
      <c r="Q16" s="386">
        <v>0</v>
      </c>
      <c r="R16" s="384">
        <f t="shared" si="5"/>
        <v>1.1479999999999999</v>
      </c>
      <c r="S16" s="128"/>
      <c r="T16" s="189"/>
      <c r="U16" s="189"/>
    </row>
    <row r="17" spans="1:21" s="9" customFormat="1" ht="25.5">
      <c r="A17" s="465"/>
      <c r="B17" s="458"/>
      <c r="C17" s="458"/>
      <c r="D17" s="458"/>
      <c r="E17" s="458"/>
      <c r="F17" s="458"/>
      <c r="G17" s="465"/>
      <c r="H17" s="458"/>
      <c r="I17" s="397" t="s">
        <v>27</v>
      </c>
      <c r="J17" s="461"/>
      <c r="K17" s="393" t="s">
        <v>28</v>
      </c>
      <c r="L17" s="178"/>
      <c r="M17" s="178"/>
      <c r="N17" s="389">
        <f>+N18</f>
        <v>0</v>
      </c>
      <c r="O17" s="389">
        <f t="shared" ref="O17:Q17" si="6">+O18</f>
        <v>2.1419999999999999</v>
      </c>
      <c r="P17" s="389">
        <f t="shared" si="6"/>
        <v>0</v>
      </c>
      <c r="Q17" s="389">
        <f t="shared" si="6"/>
        <v>0</v>
      </c>
      <c r="R17" s="384">
        <f t="shared" si="5"/>
        <v>2.1419999999999999</v>
      </c>
      <c r="S17" s="190"/>
      <c r="T17" s="189"/>
      <c r="U17" s="189"/>
    </row>
    <row r="18" spans="1:21" s="9" customFormat="1">
      <c r="A18" s="465"/>
      <c r="B18" s="458"/>
      <c r="C18" s="458"/>
      <c r="D18" s="458"/>
      <c r="E18" s="458"/>
      <c r="F18" s="458"/>
      <c r="G18" s="465"/>
      <c r="H18" s="458"/>
      <c r="I18" s="396" t="s">
        <v>25</v>
      </c>
      <c r="J18" s="461"/>
      <c r="K18" s="392" t="s">
        <v>26</v>
      </c>
      <c r="L18" s="179"/>
      <c r="M18" s="179"/>
      <c r="N18" s="387">
        <v>0</v>
      </c>
      <c r="O18" s="388">
        <v>2.1419999999999999</v>
      </c>
      <c r="P18" s="386">
        <v>0</v>
      </c>
      <c r="Q18" s="386">
        <v>0</v>
      </c>
      <c r="R18" s="384">
        <f t="shared" si="5"/>
        <v>2.1419999999999999</v>
      </c>
      <c r="S18" s="190"/>
      <c r="T18" s="189"/>
      <c r="U18" s="189"/>
    </row>
    <row r="19" spans="1:21" s="3" customFormat="1" ht="25.5">
      <c r="A19" s="465"/>
      <c r="B19" s="458"/>
      <c r="C19" s="458"/>
      <c r="D19" s="458"/>
      <c r="E19" s="458"/>
      <c r="F19" s="458"/>
      <c r="G19" s="465"/>
      <c r="H19" s="458"/>
      <c r="I19" s="398" t="s">
        <v>259</v>
      </c>
      <c r="J19" s="461"/>
      <c r="K19" s="394" t="s">
        <v>30</v>
      </c>
      <c r="L19" s="115"/>
      <c r="M19" s="115"/>
      <c r="N19" s="389">
        <f>+N20</f>
        <v>3.7349999999999999</v>
      </c>
      <c r="O19" s="389">
        <f t="shared" ref="O19:Q19" si="7">+O20</f>
        <v>0</v>
      </c>
      <c r="P19" s="389">
        <f t="shared" si="7"/>
        <v>0</v>
      </c>
      <c r="Q19" s="389">
        <f t="shared" si="7"/>
        <v>0</v>
      </c>
      <c r="R19" s="384">
        <f t="shared" si="5"/>
        <v>3.7349999999999999</v>
      </c>
      <c r="S19" s="72"/>
    </row>
    <row r="20" spans="1:21" s="3" customFormat="1" ht="25.5">
      <c r="A20" s="465"/>
      <c r="B20" s="458"/>
      <c r="C20" s="458"/>
      <c r="D20" s="458"/>
      <c r="E20" s="458"/>
      <c r="F20" s="458"/>
      <c r="G20" s="465"/>
      <c r="H20" s="458"/>
      <c r="I20" s="396" t="s">
        <v>34</v>
      </c>
      <c r="J20" s="461"/>
      <c r="K20" s="392" t="s">
        <v>35</v>
      </c>
      <c r="L20" s="322"/>
      <c r="M20" s="322"/>
      <c r="N20" s="387">
        <v>3.7349999999999999</v>
      </c>
      <c r="O20" s="386">
        <v>0</v>
      </c>
      <c r="P20" s="386">
        <v>0</v>
      </c>
      <c r="Q20" s="386">
        <v>0</v>
      </c>
      <c r="R20" s="384">
        <f t="shared" si="5"/>
        <v>3.7349999999999999</v>
      </c>
      <c r="S20" s="33"/>
    </row>
    <row r="21" spans="1:21" s="3" customFormat="1" ht="25.5">
      <c r="A21" s="465"/>
      <c r="B21" s="458"/>
      <c r="C21" s="458"/>
      <c r="D21" s="458"/>
      <c r="E21" s="458"/>
      <c r="F21" s="458"/>
      <c r="G21" s="465"/>
      <c r="H21" s="458"/>
      <c r="I21" s="397" t="s">
        <v>260</v>
      </c>
      <c r="J21" s="461"/>
      <c r="K21" s="393" t="s">
        <v>234</v>
      </c>
      <c r="L21" s="115"/>
      <c r="M21" s="115"/>
      <c r="N21" s="389">
        <f>+N22</f>
        <v>17.248000000000001</v>
      </c>
      <c r="O21" s="389">
        <f t="shared" ref="O21:Q21" si="8">+O22</f>
        <v>0</v>
      </c>
      <c r="P21" s="389">
        <f t="shared" si="8"/>
        <v>0</v>
      </c>
      <c r="Q21" s="389">
        <f t="shared" si="8"/>
        <v>0</v>
      </c>
      <c r="R21" s="384">
        <f t="shared" si="5"/>
        <v>17.248000000000001</v>
      </c>
      <c r="S21" s="72"/>
    </row>
    <row r="22" spans="1:21" s="3" customFormat="1" ht="25.5">
      <c r="A22" s="466"/>
      <c r="B22" s="459"/>
      <c r="C22" s="459"/>
      <c r="D22" s="459"/>
      <c r="E22" s="459"/>
      <c r="F22" s="459"/>
      <c r="G22" s="466"/>
      <c r="H22" s="459"/>
      <c r="I22" s="396" t="s">
        <v>34</v>
      </c>
      <c r="J22" s="462"/>
      <c r="K22" s="392" t="s">
        <v>35</v>
      </c>
      <c r="L22" s="322"/>
      <c r="M22" s="322"/>
      <c r="N22" s="387">
        <v>17.248000000000001</v>
      </c>
      <c r="O22" s="386">
        <v>0</v>
      </c>
      <c r="P22" s="386">
        <v>0</v>
      </c>
      <c r="Q22" s="386">
        <v>0</v>
      </c>
      <c r="R22" s="384">
        <f t="shared" si="5"/>
        <v>17.248000000000001</v>
      </c>
      <c r="S22" s="33"/>
    </row>
    <row r="23" spans="1:21" s="5" customFormat="1" ht="111.75" customHeight="1">
      <c r="A23" s="127">
        <v>2</v>
      </c>
      <c r="B23" s="171" t="s">
        <v>269</v>
      </c>
      <c r="C23" s="27" t="s">
        <v>19</v>
      </c>
      <c r="D23" s="171" t="s">
        <v>20</v>
      </c>
      <c r="E23" s="171" t="s">
        <v>541</v>
      </c>
      <c r="F23" s="26" t="s">
        <v>502</v>
      </c>
      <c r="G23" s="25" t="s">
        <v>502</v>
      </c>
      <c r="H23" s="26" t="s">
        <v>543</v>
      </c>
      <c r="I23" s="174"/>
      <c r="J23" s="121"/>
      <c r="K23" s="182"/>
      <c r="L23" s="181">
        <f t="shared" ref="L23:M23" si="9">L24</f>
        <v>0</v>
      </c>
      <c r="M23" s="181">
        <f t="shared" si="9"/>
        <v>0</v>
      </c>
      <c r="N23" s="181">
        <f>N24</f>
        <v>0</v>
      </c>
      <c r="O23" s="181">
        <f t="shared" ref="O23:Q23" si="10">O24</f>
        <v>0</v>
      </c>
      <c r="P23" s="181">
        <f t="shared" si="10"/>
        <v>0</v>
      </c>
      <c r="Q23" s="181">
        <f t="shared" si="10"/>
        <v>0</v>
      </c>
      <c r="R23" s="307">
        <f>Q23+P23+O23+N23</f>
        <v>0</v>
      </c>
      <c r="S23" s="25"/>
    </row>
    <row r="24" spans="1:21" s="5" customFormat="1" ht="15" customHeight="1">
      <c r="A24" s="464">
        <v>1</v>
      </c>
      <c r="B24" s="457" t="s">
        <v>542</v>
      </c>
      <c r="C24" s="454" t="s">
        <v>19</v>
      </c>
      <c r="D24" s="454" t="s">
        <v>20</v>
      </c>
      <c r="E24" s="457" t="s">
        <v>541</v>
      </c>
      <c r="F24" s="457" t="s">
        <v>502</v>
      </c>
      <c r="G24" s="457" t="s">
        <v>502</v>
      </c>
      <c r="H24" s="457" t="s">
        <v>543</v>
      </c>
      <c r="I24" s="183" t="s">
        <v>22</v>
      </c>
      <c r="J24" s="460"/>
      <c r="K24" s="182"/>
      <c r="L24" s="181">
        <f t="shared" ref="L24:M24" si="11">L25+L26+L27</f>
        <v>0</v>
      </c>
      <c r="M24" s="181">
        <f t="shared" si="11"/>
        <v>0</v>
      </c>
      <c r="N24" s="181">
        <f>N25+N26+N27</f>
        <v>0</v>
      </c>
      <c r="O24" s="181">
        <f t="shared" ref="O24:Q24" si="12">O25+O26+O27</f>
        <v>0</v>
      </c>
      <c r="P24" s="181">
        <f t="shared" si="12"/>
        <v>0</v>
      </c>
      <c r="Q24" s="181">
        <f t="shared" si="12"/>
        <v>0</v>
      </c>
      <c r="R24" s="43">
        <f>Q24+P24+O24+N24</f>
        <v>0</v>
      </c>
      <c r="S24" s="25"/>
    </row>
    <row r="25" spans="1:21" s="5" customFormat="1" ht="111.75" customHeight="1">
      <c r="A25" s="466"/>
      <c r="B25" s="459"/>
      <c r="C25" s="455"/>
      <c r="D25" s="455"/>
      <c r="E25" s="458"/>
      <c r="F25" s="458"/>
      <c r="G25" s="458"/>
      <c r="H25" s="458"/>
      <c r="I25" s="521"/>
      <c r="J25" s="461"/>
      <c r="K25" s="115"/>
      <c r="L25" s="117"/>
      <c r="M25" s="117"/>
      <c r="N25" s="117">
        <v>0</v>
      </c>
      <c r="O25" s="117">
        <v>0</v>
      </c>
      <c r="P25" s="117">
        <v>0</v>
      </c>
      <c r="Q25" s="117">
        <v>0</v>
      </c>
      <c r="R25" s="48">
        <f>Q25+P25+O25+N25</f>
        <v>0</v>
      </c>
      <c r="S25" s="72"/>
    </row>
    <row r="26" spans="1:21" s="3" customFormat="1" ht="89.25">
      <c r="A26" s="31">
        <v>2</v>
      </c>
      <c r="B26" s="32" t="s">
        <v>545</v>
      </c>
      <c r="C26" s="455"/>
      <c r="D26" s="455"/>
      <c r="E26" s="458"/>
      <c r="F26" s="458"/>
      <c r="G26" s="458"/>
      <c r="H26" s="458"/>
      <c r="I26" s="522"/>
      <c r="J26" s="461"/>
      <c r="K26" s="80"/>
      <c r="L26" s="117"/>
      <c r="M26" s="117"/>
      <c r="N26" s="117"/>
      <c r="O26" s="117"/>
      <c r="P26" s="117">
        <v>0</v>
      </c>
      <c r="Q26" s="117">
        <v>0</v>
      </c>
      <c r="R26" s="48">
        <f t="shared" ref="R26:R27" si="13">Q26+P26+O26+N26</f>
        <v>0</v>
      </c>
      <c r="S26" s="33"/>
    </row>
    <row r="27" spans="1:21" s="3" customFormat="1" ht="89.25">
      <c r="A27" s="31">
        <v>3</v>
      </c>
      <c r="B27" s="32" t="s">
        <v>544</v>
      </c>
      <c r="C27" s="456"/>
      <c r="D27" s="456"/>
      <c r="E27" s="459"/>
      <c r="F27" s="459"/>
      <c r="G27" s="459"/>
      <c r="H27" s="459"/>
      <c r="I27" s="523"/>
      <c r="J27" s="462"/>
      <c r="K27" s="80"/>
      <c r="L27" s="117"/>
      <c r="M27" s="117"/>
      <c r="N27" s="117">
        <v>0</v>
      </c>
      <c r="O27" s="117">
        <v>0</v>
      </c>
      <c r="P27" s="117">
        <v>0</v>
      </c>
      <c r="Q27" s="117">
        <v>0</v>
      </c>
      <c r="R27" s="48">
        <f t="shared" si="13"/>
        <v>0</v>
      </c>
      <c r="S27" s="33"/>
    </row>
    <row r="28" spans="1:21" s="3" customFormat="1" ht="63.75">
      <c r="A28" s="191">
        <v>3</v>
      </c>
      <c r="B28" s="172" t="s">
        <v>341</v>
      </c>
      <c r="C28" s="26" t="s">
        <v>19</v>
      </c>
      <c r="D28" s="26" t="s">
        <v>20</v>
      </c>
      <c r="E28" s="26" t="s">
        <v>342</v>
      </c>
      <c r="F28" s="26" t="s">
        <v>497</v>
      </c>
      <c r="G28" s="26" t="s">
        <v>499</v>
      </c>
      <c r="H28" s="26" t="s">
        <v>498</v>
      </c>
      <c r="I28" s="209"/>
      <c r="J28" s="25"/>
      <c r="K28" s="182"/>
      <c r="L28" s="113">
        <f t="shared" ref="L28:M28" si="14">L29+L34+L43+L56+L68+L82+L98+L114+L128+L143+L154+L166+L182+L196+L209+L223+L228+L231+L236+L241+L267+L274+L292+L300+L318+L330+L335+L338+L344+L348</f>
        <v>0</v>
      </c>
      <c r="M28" s="113">
        <f t="shared" si="14"/>
        <v>0</v>
      </c>
      <c r="N28" s="113">
        <f>N29+N34+N43+N56+N68+N82+N98+N114+N128+N143+N154+N166+N182+N196+N209+N223+N228+N231+N236+N241+N267+N274+N292+N300+N318+N330+N335+N338+N344+N348</f>
        <v>0</v>
      </c>
      <c r="O28" s="113">
        <f>O29+O34+O43+O56+O68+O82+O98+O114+O128+O143+O154+O166+O182+O196+O209+O223+O228+O231+O236+O241+O267+O274+O292+O300+O318+O330+O335+O338+O344+O348</f>
        <v>710.49699239999995</v>
      </c>
      <c r="P28" s="113">
        <f>P29+P34+P43+P56+P68+P82+P98+P114+P128+P143+P154+P166+P182+P196+P209+P223+P228+P231+P236+P241+P267+P274+P292+P300+P318+P330+P335+P338+P344+P348</f>
        <v>1888.5779607599998</v>
      </c>
      <c r="Q28" s="113">
        <f>Q29+Q34+Q43+Q56+Q68+Q82+Q98+Q114+Q128+Q143+Q154+Q166+Q182+Q196+Q209+Q223+Q228+Q231+Q236+Q241+Q267+Q274+Q292+Q300+Q318+Q330+Q335+Q338+Q344+Q348</f>
        <v>12477.117681499998</v>
      </c>
      <c r="R28" s="113">
        <f t="shared" ref="R28:R291" si="15">Q28+P28+N28+O28</f>
        <v>15076.192634659998</v>
      </c>
      <c r="S28" s="127"/>
    </row>
    <row r="29" spans="1:21" s="3" customFormat="1" ht="15" customHeight="1">
      <c r="A29" s="544">
        <v>1</v>
      </c>
      <c r="B29" s="530" t="s">
        <v>343</v>
      </c>
      <c r="C29" s="454" t="s">
        <v>19</v>
      </c>
      <c r="D29" s="454" t="s">
        <v>20</v>
      </c>
      <c r="E29" s="457" t="s">
        <v>342</v>
      </c>
      <c r="F29" s="457" t="s">
        <v>497</v>
      </c>
      <c r="G29" s="457" t="s">
        <v>499</v>
      </c>
      <c r="H29" s="457" t="s">
        <v>498</v>
      </c>
      <c r="I29" s="210" t="s">
        <v>22</v>
      </c>
      <c r="J29" s="460">
        <v>112</v>
      </c>
      <c r="K29" s="180"/>
      <c r="L29" s="113">
        <f t="shared" ref="L29:M29" si="16">L30+L32</f>
        <v>0</v>
      </c>
      <c r="M29" s="113">
        <f t="shared" si="16"/>
        <v>0</v>
      </c>
      <c r="N29" s="113">
        <f>N30+N32</f>
        <v>0</v>
      </c>
      <c r="O29" s="113">
        <f t="shared" ref="O29:Q29" si="17">O30+O32</f>
        <v>18.411430000000003</v>
      </c>
      <c r="P29" s="113">
        <f t="shared" si="17"/>
        <v>64.240646189999993</v>
      </c>
      <c r="Q29" s="113">
        <f t="shared" si="17"/>
        <v>49.518082</v>
      </c>
      <c r="R29" s="113">
        <f t="shared" si="15"/>
        <v>132.17015819</v>
      </c>
      <c r="S29" s="126"/>
    </row>
    <row r="30" spans="1:21" s="3" customFormat="1" ht="38.25">
      <c r="A30" s="544"/>
      <c r="B30" s="530"/>
      <c r="C30" s="455"/>
      <c r="D30" s="455"/>
      <c r="E30" s="458"/>
      <c r="F30" s="458"/>
      <c r="G30" s="458"/>
      <c r="H30" s="458"/>
      <c r="I30" s="187" t="s">
        <v>23</v>
      </c>
      <c r="J30" s="461"/>
      <c r="K30" s="68" t="s">
        <v>24</v>
      </c>
      <c r="L30" s="68"/>
      <c r="M30" s="68"/>
      <c r="N30" s="63">
        <f>N31</f>
        <v>0</v>
      </c>
      <c r="O30" s="63">
        <f>O31</f>
        <v>18.070430000000002</v>
      </c>
      <c r="P30" s="63">
        <f>P31</f>
        <v>62.331622189999997</v>
      </c>
      <c r="Q30" s="63">
        <f>Q31</f>
        <v>48.813727999999998</v>
      </c>
      <c r="R30" s="48">
        <f t="shared" si="15"/>
        <v>129.21578018999998</v>
      </c>
      <c r="S30" s="33"/>
    </row>
    <row r="31" spans="1:21" s="3" customFormat="1" ht="15">
      <c r="A31" s="544"/>
      <c r="B31" s="530"/>
      <c r="C31" s="455"/>
      <c r="D31" s="455"/>
      <c r="E31" s="458"/>
      <c r="F31" s="458"/>
      <c r="G31" s="458"/>
      <c r="H31" s="458"/>
      <c r="I31" s="188" t="s">
        <v>25</v>
      </c>
      <c r="J31" s="461"/>
      <c r="K31" s="70" t="s">
        <v>26</v>
      </c>
      <c r="L31" s="70"/>
      <c r="M31" s="70"/>
      <c r="N31" s="51">
        <v>0</v>
      </c>
      <c r="O31" s="51">
        <v>18.070430000000002</v>
      </c>
      <c r="P31" s="60">
        <v>62.331622189999997</v>
      </c>
      <c r="Q31" s="60">
        <v>48.813727999999998</v>
      </c>
      <c r="R31" s="48">
        <f t="shared" si="15"/>
        <v>129.21578018999998</v>
      </c>
      <c r="S31" s="33"/>
    </row>
    <row r="32" spans="1:21" s="3" customFormat="1" ht="25.5">
      <c r="A32" s="544"/>
      <c r="B32" s="530"/>
      <c r="C32" s="455"/>
      <c r="D32" s="455"/>
      <c r="E32" s="458"/>
      <c r="F32" s="458"/>
      <c r="G32" s="458"/>
      <c r="H32" s="458"/>
      <c r="I32" s="187" t="s">
        <v>27</v>
      </c>
      <c r="J32" s="461"/>
      <c r="K32" s="68" t="s">
        <v>28</v>
      </c>
      <c r="L32" s="68"/>
      <c r="M32" s="68"/>
      <c r="N32" s="63">
        <f>N33</f>
        <v>0</v>
      </c>
      <c r="O32" s="63">
        <f>O33</f>
        <v>0.34100000000000003</v>
      </c>
      <c r="P32" s="63">
        <f>P33</f>
        <v>1.9090240000000001</v>
      </c>
      <c r="Q32" s="63">
        <f>Q33</f>
        <v>0.70435400000000004</v>
      </c>
      <c r="R32" s="48">
        <f t="shared" si="15"/>
        <v>2.9543780000000002</v>
      </c>
      <c r="S32" s="33"/>
    </row>
    <row r="33" spans="1:19" s="3" customFormat="1" ht="15">
      <c r="A33" s="544"/>
      <c r="B33" s="530"/>
      <c r="C33" s="455"/>
      <c r="D33" s="455"/>
      <c r="E33" s="458"/>
      <c r="F33" s="458"/>
      <c r="G33" s="458"/>
      <c r="H33" s="458"/>
      <c r="I33" s="188" t="s">
        <v>25</v>
      </c>
      <c r="J33" s="462"/>
      <c r="K33" s="70" t="s">
        <v>26</v>
      </c>
      <c r="L33" s="70"/>
      <c r="M33" s="70"/>
      <c r="N33" s="51">
        <v>0</v>
      </c>
      <c r="O33" s="51">
        <v>0.34100000000000003</v>
      </c>
      <c r="P33" s="51">
        <v>1.9090240000000001</v>
      </c>
      <c r="Q33" s="51">
        <v>0.70435400000000004</v>
      </c>
      <c r="R33" s="48">
        <f t="shared" si="15"/>
        <v>2.9543780000000002</v>
      </c>
      <c r="S33" s="33"/>
    </row>
    <row r="34" spans="1:19" s="3" customFormat="1" ht="15">
      <c r="A34" s="464">
        <v>2</v>
      </c>
      <c r="B34" s="457" t="s">
        <v>344</v>
      </c>
      <c r="C34" s="455"/>
      <c r="D34" s="455"/>
      <c r="E34" s="458"/>
      <c r="F34" s="458"/>
      <c r="G34" s="458"/>
      <c r="H34" s="458"/>
      <c r="I34" s="198" t="s">
        <v>22</v>
      </c>
      <c r="J34" s="460">
        <v>122</v>
      </c>
      <c r="K34" s="74"/>
      <c r="L34" s="74"/>
      <c r="M34" s="74"/>
      <c r="N34" s="43">
        <f>N35+N37+N39+N41</f>
        <v>0</v>
      </c>
      <c r="O34" s="43">
        <f t="shared" ref="O34:Q34" si="18">O35+O37+O39+O41</f>
        <v>0</v>
      </c>
      <c r="P34" s="43">
        <f t="shared" si="18"/>
        <v>0</v>
      </c>
      <c r="Q34" s="43">
        <f t="shared" si="18"/>
        <v>241.71645674000001</v>
      </c>
      <c r="R34" s="43">
        <f t="shared" si="15"/>
        <v>241.71645674000001</v>
      </c>
      <c r="S34" s="41"/>
    </row>
    <row r="35" spans="1:19" s="3" customFormat="1" ht="38.25">
      <c r="A35" s="465"/>
      <c r="B35" s="458"/>
      <c r="C35" s="455"/>
      <c r="D35" s="455"/>
      <c r="E35" s="458"/>
      <c r="F35" s="458"/>
      <c r="G35" s="458"/>
      <c r="H35" s="458"/>
      <c r="I35" s="187" t="s">
        <v>33</v>
      </c>
      <c r="J35" s="461"/>
      <c r="K35" s="68" t="s">
        <v>24</v>
      </c>
      <c r="L35" s="68"/>
      <c r="M35" s="68"/>
      <c r="N35" s="63">
        <f>N36</f>
        <v>0</v>
      </c>
      <c r="O35" s="63">
        <f>O36</f>
        <v>0</v>
      </c>
      <c r="P35" s="63">
        <f>P36</f>
        <v>0</v>
      </c>
      <c r="Q35" s="63">
        <f>Q36</f>
        <v>212.20911594</v>
      </c>
      <c r="R35" s="48">
        <f t="shared" si="15"/>
        <v>212.20911594</v>
      </c>
      <c r="S35" s="33"/>
    </row>
    <row r="36" spans="1:19" s="3" customFormat="1" ht="15">
      <c r="A36" s="465"/>
      <c r="B36" s="458"/>
      <c r="C36" s="455"/>
      <c r="D36" s="455"/>
      <c r="E36" s="458"/>
      <c r="F36" s="458"/>
      <c r="G36" s="458"/>
      <c r="H36" s="458"/>
      <c r="I36" s="188" t="s">
        <v>25</v>
      </c>
      <c r="J36" s="461"/>
      <c r="K36" s="70" t="s">
        <v>26</v>
      </c>
      <c r="L36" s="70"/>
      <c r="M36" s="70"/>
      <c r="N36" s="51">
        <v>0</v>
      </c>
      <c r="O36" s="51">
        <v>0</v>
      </c>
      <c r="P36" s="60">
        <v>0</v>
      </c>
      <c r="Q36" s="60">
        <v>212.20911594</v>
      </c>
      <c r="R36" s="48">
        <f t="shared" si="15"/>
        <v>212.20911594</v>
      </c>
      <c r="S36" s="33"/>
    </row>
    <row r="37" spans="1:19" s="3" customFormat="1" ht="25.5">
      <c r="A37" s="465"/>
      <c r="B37" s="458"/>
      <c r="C37" s="455"/>
      <c r="D37" s="455"/>
      <c r="E37" s="458"/>
      <c r="F37" s="458"/>
      <c r="G37" s="458"/>
      <c r="H37" s="458"/>
      <c r="I37" s="187" t="s">
        <v>27</v>
      </c>
      <c r="J37" s="461"/>
      <c r="K37" s="68" t="s">
        <v>28</v>
      </c>
      <c r="L37" s="68"/>
      <c r="M37" s="68"/>
      <c r="N37" s="63">
        <f>N38</f>
        <v>0</v>
      </c>
      <c r="O37" s="63">
        <f>O38</f>
        <v>0</v>
      </c>
      <c r="P37" s="63">
        <f>P38</f>
        <v>0</v>
      </c>
      <c r="Q37" s="63">
        <f>Q38</f>
        <v>1.3662368</v>
      </c>
      <c r="R37" s="48">
        <f t="shared" si="15"/>
        <v>1.3662368</v>
      </c>
      <c r="S37" s="33"/>
    </row>
    <row r="38" spans="1:19" s="3" customFormat="1" ht="15">
      <c r="A38" s="465"/>
      <c r="B38" s="458"/>
      <c r="C38" s="455"/>
      <c r="D38" s="455"/>
      <c r="E38" s="458"/>
      <c r="F38" s="458"/>
      <c r="G38" s="458"/>
      <c r="H38" s="458"/>
      <c r="I38" s="188" t="s">
        <v>25</v>
      </c>
      <c r="J38" s="461"/>
      <c r="K38" s="70" t="s">
        <v>26</v>
      </c>
      <c r="L38" s="70"/>
      <c r="M38" s="70"/>
      <c r="N38" s="51">
        <v>0</v>
      </c>
      <c r="O38" s="51">
        <v>0</v>
      </c>
      <c r="P38" s="51">
        <v>0</v>
      </c>
      <c r="Q38" s="51">
        <v>1.3662368</v>
      </c>
      <c r="R38" s="48">
        <f t="shared" si="15"/>
        <v>1.3662368</v>
      </c>
      <c r="S38" s="33"/>
    </row>
    <row r="39" spans="1:19" s="3" customFormat="1" ht="25.5">
      <c r="A39" s="465"/>
      <c r="B39" s="458"/>
      <c r="C39" s="455"/>
      <c r="D39" s="455"/>
      <c r="E39" s="458"/>
      <c r="F39" s="458"/>
      <c r="G39" s="458"/>
      <c r="H39" s="458"/>
      <c r="I39" s="187" t="s">
        <v>29</v>
      </c>
      <c r="J39" s="461"/>
      <c r="K39" s="68" t="s">
        <v>30</v>
      </c>
      <c r="L39" s="68"/>
      <c r="M39" s="68"/>
      <c r="N39" s="63">
        <f>N40</f>
        <v>0</v>
      </c>
      <c r="O39" s="63">
        <f>O40</f>
        <v>0</v>
      </c>
      <c r="P39" s="63">
        <f>P40</f>
        <v>0</v>
      </c>
      <c r="Q39" s="63">
        <f>Q40</f>
        <v>16.421872</v>
      </c>
      <c r="R39" s="48">
        <f t="shared" si="15"/>
        <v>16.421872</v>
      </c>
      <c r="S39" s="33"/>
    </row>
    <row r="40" spans="1:19" s="3" customFormat="1" ht="15">
      <c r="A40" s="465"/>
      <c r="B40" s="458"/>
      <c r="C40" s="455"/>
      <c r="D40" s="455"/>
      <c r="E40" s="458"/>
      <c r="F40" s="458"/>
      <c r="G40" s="458"/>
      <c r="H40" s="458"/>
      <c r="I40" s="188" t="s">
        <v>25</v>
      </c>
      <c r="J40" s="461"/>
      <c r="K40" s="70" t="s">
        <v>26</v>
      </c>
      <c r="L40" s="70"/>
      <c r="M40" s="70"/>
      <c r="N40" s="51">
        <v>0</v>
      </c>
      <c r="O40" s="51">
        <v>0</v>
      </c>
      <c r="P40" s="60">
        <v>0</v>
      </c>
      <c r="Q40" s="60">
        <v>16.421872</v>
      </c>
      <c r="R40" s="48">
        <f t="shared" si="15"/>
        <v>16.421872</v>
      </c>
      <c r="S40" s="33"/>
    </row>
    <row r="41" spans="1:19" s="3" customFormat="1" ht="38.25">
      <c r="A41" s="465"/>
      <c r="B41" s="458"/>
      <c r="C41" s="455"/>
      <c r="D41" s="455"/>
      <c r="E41" s="458"/>
      <c r="F41" s="458"/>
      <c r="G41" s="458"/>
      <c r="H41" s="458"/>
      <c r="I41" s="187" t="s">
        <v>36</v>
      </c>
      <c r="J41" s="461"/>
      <c r="K41" s="68" t="s">
        <v>37</v>
      </c>
      <c r="L41" s="68"/>
      <c r="M41" s="68"/>
      <c r="N41" s="63">
        <f>N42</f>
        <v>0</v>
      </c>
      <c r="O41" s="63">
        <f>O42</f>
        <v>0</v>
      </c>
      <c r="P41" s="63">
        <f>P42</f>
        <v>0</v>
      </c>
      <c r="Q41" s="63">
        <f>Q42</f>
        <v>11.719232</v>
      </c>
      <c r="R41" s="48">
        <f t="shared" si="15"/>
        <v>11.719232</v>
      </c>
      <c r="S41" s="33"/>
    </row>
    <row r="42" spans="1:19" s="3" customFormat="1" ht="15">
      <c r="A42" s="465"/>
      <c r="B42" s="458"/>
      <c r="C42" s="455"/>
      <c r="D42" s="455"/>
      <c r="E42" s="458"/>
      <c r="F42" s="458"/>
      <c r="G42" s="458"/>
      <c r="H42" s="458"/>
      <c r="I42" s="188" t="s">
        <v>25</v>
      </c>
      <c r="J42" s="461"/>
      <c r="K42" s="70" t="s">
        <v>26</v>
      </c>
      <c r="L42" s="70"/>
      <c r="M42" s="70"/>
      <c r="N42" s="51">
        <v>0</v>
      </c>
      <c r="O42" s="51">
        <v>0</v>
      </c>
      <c r="P42" s="60">
        <v>0</v>
      </c>
      <c r="Q42" s="60">
        <v>11.719232</v>
      </c>
      <c r="R42" s="48">
        <f t="shared" si="15"/>
        <v>11.719232</v>
      </c>
      <c r="S42" s="33"/>
    </row>
    <row r="43" spans="1:19" s="6" customFormat="1" ht="15" customHeight="1">
      <c r="A43" s="544">
        <v>3</v>
      </c>
      <c r="B43" s="530" t="s">
        <v>345</v>
      </c>
      <c r="C43" s="455"/>
      <c r="D43" s="455"/>
      <c r="E43" s="458"/>
      <c r="F43" s="458"/>
      <c r="G43" s="458"/>
      <c r="H43" s="458"/>
      <c r="I43" s="198" t="s">
        <v>22</v>
      </c>
      <c r="J43" s="460">
        <v>124</v>
      </c>
      <c r="K43" s="66"/>
      <c r="L43" s="66"/>
      <c r="M43" s="66"/>
      <c r="N43" s="43">
        <f>N44+N52+N47+N49+N54</f>
        <v>0</v>
      </c>
      <c r="O43" s="43">
        <f t="shared" ref="O43:Q43" si="19">O44+O52+O47+O49+O54</f>
        <v>90.302796999999998</v>
      </c>
      <c r="P43" s="43">
        <f t="shared" si="19"/>
        <v>365.51589999999999</v>
      </c>
      <c r="Q43" s="43">
        <f t="shared" si="19"/>
        <v>304.193579</v>
      </c>
      <c r="R43" s="43">
        <f>Q43+P43+O43+N43</f>
        <v>760.01227599999993</v>
      </c>
      <c r="S43" s="41"/>
    </row>
    <row r="44" spans="1:19" s="6" customFormat="1" ht="38.25">
      <c r="A44" s="544"/>
      <c r="B44" s="530"/>
      <c r="C44" s="455"/>
      <c r="D44" s="455"/>
      <c r="E44" s="458"/>
      <c r="F44" s="458"/>
      <c r="G44" s="458"/>
      <c r="H44" s="458"/>
      <c r="I44" s="54" t="s">
        <v>179</v>
      </c>
      <c r="J44" s="461"/>
      <c r="K44" s="97" t="s">
        <v>24</v>
      </c>
      <c r="L44" s="97"/>
      <c r="M44" s="97"/>
      <c r="N44" s="63">
        <f>N45+N46</f>
        <v>0</v>
      </c>
      <c r="O44" s="63">
        <f t="shared" ref="O44:Q44" si="20">O45+O46</f>
        <v>46.374444000000004</v>
      </c>
      <c r="P44" s="63">
        <f t="shared" si="20"/>
        <v>126.63370499999999</v>
      </c>
      <c r="Q44" s="63">
        <f t="shared" si="20"/>
        <v>150.75513799999999</v>
      </c>
      <c r="R44" s="48">
        <f t="shared" ref="R44:R53" si="21">Q44+P44+N44+O44</f>
        <v>323.76328699999993</v>
      </c>
      <c r="S44" s="33"/>
    </row>
    <row r="45" spans="1:19" s="6" customFormat="1" ht="15">
      <c r="A45" s="544"/>
      <c r="B45" s="530"/>
      <c r="C45" s="455"/>
      <c r="D45" s="455"/>
      <c r="E45" s="458"/>
      <c r="F45" s="458"/>
      <c r="G45" s="458"/>
      <c r="H45" s="458"/>
      <c r="I45" s="201" t="s">
        <v>25</v>
      </c>
      <c r="J45" s="461"/>
      <c r="K45" s="73" t="s">
        <v>26</v>
      </c>
      <c r="L45" s="313"/>
      <c r="M45" s="313"/>
      <c r="N45" s="60">
        <v>0</v>
      </c>
      <c r="O45" s="60">
        <v>34.698444000000002</v>
      </c>
      <c r="P45" s="60">
        <v>120.234494</v>
      </c>
      <c r="Q45" s="60">
        <v>103.755139</v>
      </c>
      <c r="R45" s="48">
        <f t="shared" si="21"/>
        <v>258.68807700000002</v>
      </c>
      <c r="S45" s="33"/>
    </row>
    <row r="46" spans="1:19" s="6" customFormat="1" ht="25.5">
      <c r="A46" s="544"/>
      <c r="B46" s="530"/>
      <c r="C46" s="455"/>
      <c r="D46" s="455"/>
      <c r="E46" s="458"/>
      <c r="F46" s="458"/>
      <c r="G46" s="458"/>
      <c r="H46" s="458"/>
      <c r="I46" s="291" t="s">
        <v>348</v>
      </c>
      <c r="J46" s="461"/>
      <c r="K46" s="290" t="s">
        <v>147</v>
      </c>
      <c r="L46" s="290"/>
      <c r="M46" s="290"/>
      <c r="N46" s="60">
        <v>0</v>
      </c>
      <c r="O46" s="60">
        <v>11.676</v>
      </c>
      <c r="P46" s="60">
        <v>6.3992110000000002</v>
      </c>
      <c r="Q46" s="60">
        <v>46.999999000000003</v>
      </c>
      <c r="R46" s="48">
        <f t="shared" si="21"/>
        <v>65.075209999999998</v>
      </c>
      <c r="S46" s="33"/>
    </row>
    <row r="47" spans="1:19" s="6" customFormat="1" ht="28.5" customHeight="1">
      <c r="A47" s="544"/>
      <c r="B47" s="530"/>
      <c r="C47" s="455"/>
      <c r="D47" s="455"/>
      <c r="E47" s="458"/>
      <c r="F47" s="458"/>
      <c r="G47" s="458"/>
      <c r="H47" s="458"/>
      <c r="I47" s="199" t="s">
        <v>181</v>
      </c>
      <c r="J47" s="461"/>
      <c r="K47" s="55" t="s">
        <v>90</v>
      </c>
      <c r="L47" s="55"/>
      <c r="M47" s="55"/>
      <c r="N47" s="63">
        <f>N48</f>
        <v>0</v>
      </c>
      <c r="O47" s="63">
        <f t="shared" ref="O47:Q47" si="22">O48</f>
        <v>19.786000000000001</v>
      </c>
      <c r="P47" s="63">
        <f t="shared" si="22"/>
        <v>54.999999000000003</v>
      </c>
      <c r="Q47" s="63">
        <f t="shared" si="22"/>
        <v>32.342998999999999</v>
      </c>
      <c r="R47" s="48">
        <f t="shared" si="21"/>
        <v>107.128998</v>
      </c>
      <c r="S47" s="33"/>
    </row>
    <row r="48" spans="1:19" s="6" customFormat="1" ht="20.25" customHeight="1">
      <c r="A48" s="544"/>
      <c r="B48" s="530"/>
      <c r="C48" s="455"/>
      <c r="D48" s="455"/>
      <c r="E48" s="458"/>
      <c r="F48" s="458"/>
      <c r="G48" s="458"/>
      <c r="H48" s="458"/>
      <c r="I48" s="201" t="s">
        <v>25</v>
      </c>
      <c r="J48" s="461"/>
      <c r="K48" s="73" t="s">
        <v>26</v>
      </c>
      <c r="L48" s="313"/>
      <c r="M48" s="313"/>
      <c r="N48" s="60">
        <v>0</v>
      </c>
      <c r="O48" s="60">
        <v>19.786000000000001</v>
      </c>
      <c r="P48" s="60">
        <v>54.999999000000003</v>
      </c>
      <c r="Q48" s="60">
        <v>32.342998999999999</v>
      </c>
      <c r="R48" s="48">
        <f t="shared" si="21"/>
        <v>107.128998</v>
      </c>
      <c r="S48" s="33"/>
    </row>
    <row r="49" spans="1:19" s="6" customFormat="1" ht="25.5">
      <c r="A49" s="544"/>
      <c r="B49" s="530"/>
      <c r="C49" s="455"/>
      <c r="D49" s="455"/>
      <c r="E49" s="458"/>
      <c r="F49" s="458"/>
      <c r="G49" s="458"/>
      <c r="H49" s="458"/>
      <c r="I49" s="199" t="s">
        <v>182</v>
      </c>
      <c r="J49" s="461"/>
      <c r="K49" s="55" t="s">
        <v>35</v>
      </c>
      <c r="L49" s="55"/>
      <c r="M49" s="55"/>
      <c r="N49" s="63">
        <f>N50+N51</f>
        <v>0</v>
      </c>
      <c r="O49" s="63">
        <f t="shared" ref="O49:Q49" si="23">O50+O51</f>
        <v>21.493956000000001</v>
      </c>
      <c r="P49" s="63">
        <f t="shared" si="23"/>
        <v>66.364196000000007</v>
      </c>
      <c r="Q49" s="63">
        <f t="shared" si="23"/>
        <v>120.89644199999999</v>
      </c>
      <c r="R49" s="48">
        <f t="shared" si="21"/>
        <v>208.754594</v>
      </c>
      <c r="S49" s="33"/>
    </row>
    <row r="50" spans="1:19" s="6" customFormat="1" ht="15">
      <c r="A50" s="544"/>
      <c r="B50" s="530"/>
      <c r="C50" s="455"/>
      <c r="D50" s="455"/>
      <c r="E50" s="458"/>
      <c r="F50" s="458"/>
      <c r="G50" s="458"/>
      <c r="H50" s="458"/>
      <c r="I50" s="201" t="s">
        <v>25</v>
      </c>
      <c r="J50" s="461"/>
      <c r="K50" s="98" t="s">
        <v>26</v>
      </c>
      <c r="L50" s="98"/>
      <c r="M50" s="98"/>
      <c r="N50" s="60">
        <v>0</v>
      </c>
      <c r="O50" s="60">
        <v>2.0670000000000002</v>
      </c>
      <c r="P50" s="60">
        <v>66.364196000000007</v>
      </c>
      <c r="Q50" s="60">
        <v>102.89644199999999</v>
      </c>
      <c r="R50" s="48">
        <f t="shared" si="21"/>
        <v>171.32763800000001</v>
      </c>
      <c r="S50" s="33"/>
    </row>
    <row r="51" spans="1:19" s="6" customFormat="1" ht="25.5">
      <c r="A51" s="544"/>
      <c r="B51" s="530"/>
      <c r="C51" s="455"/>
      <c r="D51" s="455"/>
      <c r="E51" s="458"/>
      <c r="F51" s="458"/>
      <c r="G51" s="458"/>
      <c r="H51" s="458"/>
      <c r="I51" s="291" t="s">
        <v>348</v>
      </c>
      <c r="J51" s="461"/>
      <c r="K51" s="290" t="s">
        <v>147</v>
      </c>
      <c r="L51" s="290"/>
      <c r="M51" s="290"/>
      <c r="N51" s="60">
        <v>0</v>
      </c>
      <c r="O51" s="60">
        <v>19.426956000000001</v>
      </c>
      <c r="P51" s="60">
        <v>0</v>
      </c>
      <c r="Q51" s="60">
        <v>18</v>
      </c>
      <c r="R51" s="48">
        <f t="shared" si="21"/>
        <v>37.426956000000004</v>
      </c>
      <c r="S51" s="33"/>
    </row>
    <row r="52" spans="1:19" s="6" customFormat="1" ht="25.5">
      <c r="A52" s="544"/>
      <c r="B52" s="530"/>
      <c r="C52" s="455"/>
      <c r="D52" s="455"/>
      <c r="E52" s="458"/>
      <c r="F52" s="458"/>
      <c r="G52" s="458"/>
      <c r="H52" s="458"/>
      <c r="I52" s="199" t="s">
        <v>27</v>
      </c>
      <c r="J52" s="461"/>
      <c r="K52" s="55" t="s">
        <v>131</v>
      </c>
      <c r="L52" s="55"/>
      <c r="M52" s="55"/>
      <c r="N52" s="63">
        <f>N53</f>
        <v>0</v>
      </c>
      <c r="O52" s="63">
        <f t="shared" ref="O52:Q54" si="24">O53</f>
        <v>2.6483970000000001</v>
      </c>
      <c r="P52" s="63">
        <f t="shared" si="24"/>
        <v>0</v>
      </c>
      <c r="Q52" s="63">
        <f t="shared" si="24"/>
        <v>0.19900000000000001</v>
      </c>
      <c r="R52" s="48">
        <f t="shared" si="21"/>
        <v>2.847397</v>
      </c>
      <c r="S52" s="33"/>
    </row>
    <row r="53" spans="1:19" s="6" customFormat="1" ht="25.5">
      <c r="A53" s="544"/>
      <c r="B53" s="530"/>
      <c r="C53" s="455"/>
      <c r="D53" s="455"/>
      <c r="E53" s="458"/>
      <c r="F53" s="458"/>
      <c r="G53" s="458"/>
      <c r="H53" s="458"/>
      <c r="I53" s="291" t="s">
        <v>348</v>
      </c>
      <c r="J53" s="461"/>
      <c r="K53" s="290" t="s">
        <v>147</v>
      </c>
      <c r="L53" s="290"/>
      <c r="M53" s="290"/>
      <c r="N53" s="60">
        <v>0</v>
      </c>
      <c r="O53" s="60">
        <v>2.6483970000000001</v>
      </c>
      <c r="P53" s="60">
        <v>0</v>
      </c>
      <c r="Q53" s="60">
        <v>0.19900000000000001</v>
      </c>
      <c r="R53" s="48">
        <f t="shared" si="21"/>
        <v>2.847397</v>
      </c>
      <c r="S53" s="33"/>
    </row>
    <row r="54" spans="1:19" s="3" customFormat="1" ht="15">
      <c r="A54" s="544"/>
      <c r="B54" s="530"/>
      <c r="C54" s="455"/>
      <c r="D54" s="455"/>
      <c r="E54" s="458"/>
      <c r="F54" s="458"/>
      <c r="G54" s="458"/>
      <c r="H54" s="458"/>
      <c r="I54" s="187" t="s">
        <v>346</v>
      </c>
      <c r="J54" s="461"/>
      <c r="K54" s="55" t="s">
        <v>300</v>
      </c>
      <c r="L54" s="55"/>
      <c r="M54" s="55"/>
      <c r="N54" s="63">
        <f>N55</f>
        <v>0</v>
      </c>
      <c r="O54" s="63">
        <f t="shared" si="24"/>
        <v>0</v>
      </c>
      <c r="P54" s="63">
        <f t="shared" si="24"/>
        <v>117.518</v>
      </c>
      <c r="Q54" s="63">
        <f t="shared" si="24"/>
        <v>0</v>
      </c>
      <c r="R54" s="48">
        <f t="shared" ref="R54:R55" si="25">Q54+P54+N54+O54</f>
        <v>117.518</v>
      </c>
      <c r="S54" s="33"/>
    </row>
    <row r="55" spans="1:19" s="3" customFormat="1" ht="15">
      <c r="A55" s="544"/>
      <c r="B55" s="530"/>
      <c r="C55" s="455"/>
      <c r="D55" s="455"/>
      <c r="E55" s="458"/>
      <c r="F55" s="458"/>
      <c r="G55" s="458"/>
      <c r="H55" s="458"/>
      <c r="I55" s="201" t="s">
        <v>25</v>
      </c>
      <c r="J55" s="461"/>
      <c r="K55" s="73" t="s">
        <v>26</v>
      </c>
      <c r="L55" s="313"/>
      <c r="M55" s="313"/>
      <c r="N55" s="51">
        <v>0</v>
      </c>
      <c r="O55" s="51">
        <v>0</v>
      </c>
      <c r="P55" s="60">
        <v>117.518</v>
      </c>
      <c r="Q55" s="60">
        <v>0</v>
      </c>
      <c r="R55" s="48">
        <f t="shared" si="25"/>
        <v>117.518</v>
      </c>
      <c r="S55" s="33"/>
    </row>
    <row r="56" spans="1:19" s="6" customFormat="1" ht="15" customHeight="1">
      <c r="A56" s="544">
        <v>4</v>
      </c>
      <c r="B56" s="530" t="s">
        <v>347</v>
      </c>
      <c r="C56" s="455"/>
      <c r="D56" s="455"/>
      <c r="E56" s="458"/>
      <c r="F56" s="458"/>
      <c r="G56" s="458"/>
      <c r="H56" s="458"/>
      <c r="I56" s="198" t="s">
        <v>22</v>
      </c>
      <c r="J56" s="460">
        <v>124</v>
      </c>
      <c r="K56" s="66"/>
      <c r="L56" s="66"/>
      <c r="M56" s="66"/>
      <c r="N56" s="43">
        <f>N57+N66+N60+N63</f>
        <v>0</v>
      </c>
      <c r="O56" s="43">
        <f t="shared" ref="O56:Q56" si="26">O57+O66+O60+O63</f>
        <v>18.752929999999999</v>
      </c>
      <c r="P56" s="43">
        <f t="shared" si="26"/>
        <v>75.392434000000009</v>
      </c>
      <c r="Q56" s="43">
        <f t="shared" si="26"/>
        <v>67.586150000000004</v>
      </c>
      <c r="R56" s="43">
        <f>Q56+P56+O56+N56</f>
        <v>161.731514</v>
      </c>
      <c r="S56" s="41"/>
    </row>
    <row r="57" spans="1:19" s="6" customFormat="1" ht="38.25">
      <c r="A57" s="544"/>
      <c r="B57" s="530"/>
      <c r="C57" s="455"/>
      <c r="D57" s="455"/>
      <c r="E57" s="458"/>
      <c r="F57" s="458"/>
      <c r="G57" s="458"/>
      <c r="H57" s="458"/>
      <c r="I57" s="54" t="s">
        <v>179</v>
      </c>
      <c r="J57" s="461"/>
      <c r="K57" s="97" t="s">
        <v>24</v>
      </c>
      <c r="L57" s="97"/>
      <c r="M57" s="97"/>
      <c r="N57" s="63">
        <f t="shared" ref="N57" si="27">N58+N59</f>
        <v>0</v>
      </c>
      <c r="O57" s="63">
        <f>O58+O59</f>
        <v>17.206229999999998</v>
      </c>
      <c r="P57" s="63">
        <f t="shared" ref="P57:Q57" si="28">P58+P59</f>
        <v>59.059435000000001</v>
      </c>
      <c r="Q57" s="63">
        <f t="shared" si="28"/>
        <v>52.440635</v>
      </c>
      <c r="R57" s="48">
        <f t="shared" ref="R57:R67" si="29">Q57+P57+N57+O57</f>
        <v>128.7063</v>
      </c>
      <c r="S57" s="33"/>
    </row>
    <row r="58" spans="1:19" s="6" customFormat="1" ht="15">
      <c r="A58" s="544"/>
      <c r="B58" s="530"/>
      <c r="C58" s="455"/>
      <c r="D58" s="455"/>
      <c r="E58" s="458"/>
      <c r="F58" s="458"/>
      <c r="G58" s="458"/>
      <c r="H58" s="458"/>
      <c r="I58" s="201" t="s">
        <v>25</v>
      </c>
      <c r="J58" s="461"/>
      <c r="K58" s="73" t="s">
        <v>26</v>
      </c>
      <c r="L58" s="313"/>
      <c r="M58" s="313"/>
      <c r="N58" s="60">
        <v>0</v>
      </c>
      <c r="O58" s="60">
        <v>16.279229999999998</v>
      </c>
      <c r="P58" s="60">
        <v>59.059435000000001</v>
      </c>
      <c r="Q58" s="60">
        <v>52.440635</v>
      </c>
      <c r="R58" s="48">
        <f t="shared" si="29"/>
        <v>127.77929999999999</v>
      </c>
      <c r="S58" s="33"/>
    </row>
    <row r="59" spans="1:19" s="6" customFormat="1" ht="25.5">
      <c r="A59" s="544"/>
      <c r="B59" s="530"/>
      <c r="C59" s="455"/>
      <c r="D59" s="455"/>
      <c r="E59" s="458"/>
      <c r="F59" s="458"/>
      <c r="G59" s="458"/>
      <c r="H59" s="458"/>
      <c r="I59" s="291" t="s">
        <v>348</v>
      </c>
      <c r="J59" s="461"/>
      <c r="K59" s="290" t="s">
        <v>147</v>
      </c>
      <c r="L59" s="290"/>
      <c r="M59" s="290"/>
      <c r="N59" s="60">
        <v>0</v>
      </c>
      <c r="O59" s="60">
        <v>0.92700000000000005</v>
      </c>
      <c r="P59" s="60">
        <v>0</v>
      </c>
      <c r="Q59" s="60">
        <v>0</v>
      </c>
      <c r="R59" s="48">
        <f t="shared" si="29"/>
        <v>0.92700000000000005</v>
      </c>
      <c r="S59" s="285"/>
    </row>
    <row r="60" spans="1:19" s="6" customFormat="1" ht="25.5">
      <c r="A60" s="544"/>
      <c r="B60" s="530"/>
      <c r="C60" s="455"/>
      <c r="D60" s="455"/>
      <c r="E60" s="458"/>
      <c r="F60" s="458"/>
      <c r="G60" s="458"/>
      <c r="H60" s="458"/>
      <c r="I60" s="199" t="s">
        <v>181</v>
      </c>
      <c r="J60" s="461"/>
      <c r="K60" s="55" t="s">
        <v>90</v>
      </c>
      <c r="L60" s="55"/>
      <c r="M60" s="55"/>
      <c r="N60" s="63">
        <f>N61+N62</f>
        <v>0</v>
      </c>
      <c r="O60" s="63">
        <f t="shared" ref="O60:Q60" si="30">O61+O62</f>
        <v>1.25</v>
      </c>
      <c r="P60" s="63">
        <f t="shared" si="30"/>
        <v>2.4500000000000002</v>
      </c>
      <c r="Q60" s="63">
        <f t="shared" si="30"/>
        <v>2.4455179999999999</v>
      </c>
      <c r="R60" s="48">
        <f t="shared" si="29"/>
        <v>6.145518</v>
      </c>
      <c r="S60" s="33"/>
    </row>
    <row r="61" spans="1:19" s="6" customFormat="1" ht="15">
      <c r="A61" s="544"/>
      <c r="B61" s="530"/>
      <c r="C61" s="455"/>
      <c r="D61" s="455"/>
      <c r="E61" s="458"/>
      <c r="F61" s="458"/>
      <c r="G61" s="458"/>
      <c r="H61" s="458"/>
      <c r="I61" s="201" t="s">
        <v>25</v>
      </c>
      <c r="J61" s="461"/>
      <c r="K61" s="73" t="s">
        <v>26</v>
      </c>
      <c r="L61" s="313"/>
      <c r="M61" s="313"/>
      <c r="N61" s="60">
        <v>0</v>
      </c>
      <c r="O61" s="60">
        <v>0.75</v>
      </c>
      <c r="P61" s="60">
        <v>2.4500000000000002</v>
      </c>
      <c r="Q61" s="60">
        <v>2.4455179999999999</v>
      </c>
      <c r="R61" s="48">
        <f t="shared" si="29"/>
        <v>5.645518</v>
      </c>
      <c r="S61" s="33"/>
    </row>
    <row r="62" spans="1:19" s="6" customFormat="1" ht="25.5">
      <c r="A62" s="544"/>
      <c r="B62" s="530"/>
      <c r="C62" s="455"/>
      <c r="D62" s="455"/>
      <c r="E62" s="458"/>
      <c r="F62" s="458"/>
      <c r="G62" s="458"/>
      <c r="H62" s="458"/>
      <c r="I62" s="291" t="s">
        <v>348</v>
      </c>
      <c r="J62" s="461"/>
      <c r="K62" s="290" t="s">
        <v>147</v>
      </c>
      <c r="L62" s="290"/>
      <c r="M62" s="290"/>
      <c r="N62" s="60">
        <v>0</v>
      </c>
      <c r="O62" s="60">
        <v>0.5</v>
      </c>
      <c r="P62" s="60">
        <v>0</v>
      </c>
      <c r="Q62" s="60">
        <v>0</v>
      </c>
      <c r="R62" s="48">
        <f t="shared" si="29"/>
        <v>0.5</v>
      </c>
      <c r="S62" s="285"/>
    </row>
    <row r="63" spans="1:19" s="6" customFormat="1" ht="25.5">
      <c r="A63" s="544"/>
      <c r="B63" s="530"/>
      <c r="C63" s="455"/>
      <c r="D63" s="455"/>
      <c r="E63" s="458"/>
      <c r="F63" s="458"/>
      <c r="G63" s="458"/>
      <c r="H63" s="458"/>
      <c r="I63" s="199" t="s">
        <v>182</v>
      </c>
      <c r="J63" s="461"/>
      <c r="K63" s="55" t="s">
        <v>35</v>
      </c>
      <c r="L63" s="55"/>
      <c r="M63" s="55"/>
      <c r="N63" s="63">
        <f>N64+N65</f>
        <v>0</v>
      </c>
      <c r="O63" s="63">
        <f t="shared" ref="O63:Q63" si="31">O64+O65</f>
        <v>0.29670000000000002</v>
      </c>
      <c r="P63" s="63">
        <f t="shared" si="31"/>
        <v>12.489000000000001</v>
      </c>
      <c r="Q63" s="63">
        <f t="shared" si="31"/>
        <v>12.499998000000001</v>
      </c>
      <c r="R63" s="48">
        <f t="shared" si="29"/>
        <v>25.285698000000004</v>
      </c>
      <c r="S63" s="33"/>
    </row>
    <row r="64" spans="1:19" s="6" customFormat="1" ht="15">
      <c r="A64" s="544"/>
      <c r="B64" s="530"/>
      <c r="C64" s="455"/>
      <c r="D64" s="455"/>
      <c r="E64" s="458"/>
      <c r="F64" s="458"/>
      <c r="G64" s="458"/>
      <c r="H64" s="458"/>
      <c r="I64" s="201" t="s">
        <v>25</v>
      </c>
      <c r="J64" s="461"/>
      <c r="K64" s="98" t="s">
        <v>26</v>
      </c>
      <c r="L64" s="98"/>
      <c r="M64" s="98"/>
      <c r="N64" s="60">
        <v>0</v>
      </c>
      <c r="O64" s="60">
        <v>0.29670000000000002</v>
      </c>
      <c r="P64" s="60">
        <v>2.4889999999999999</v>
      </c>
      <c r="Q64" s="60">
        <v>2.4999989999999999</v>
      </c>
      <c r="R64" s="48">
        <f t="shared" si="29"/>
        <v>5.2856990000000001</v>
      </c>
      <c r="S64" s="33"/>
    </row>
    <row r="65" spans="1:19" s="6" customFormat="1" ht="25.5">
      <c r="A65" s="544"/>
      <c r="B65" s="530"/>
      <c r="C65" s="455"/>
      <c r="D65" s="455"/>
      <c r="E65" s="458"/>
      <c r="F65" s="458"/>
      <c r="G65" s="458"/>
      <c r="H65" s="458"/>
      <c r="I65" s="201" t="s">
        <v>348</v>
      </c>
      <c r="J65" s="461"/>
      <c r="K65" s="98" t="s">
        <v>147</v>
      </c>
      <c r="L65" s="98"/>
      <c r="M65" s="98"/>
      <c r="N65" s="60">
        <v>0</v>
      </c>
      <c r="O65" s="60">
        <v>0</v>
      </c>
      <c r="P65" s="60">
        <v>10</v>
      </c>
      <c r="Q65" s="60">
        <v>9.9999990000000007</v>
      </c>
      <c r="R65" s="48">
        <f t="shared" si="29"/>
        <v>19.999999000000003</v>
      </c>
      <c r="S65" s="33"/>
    </row>
    <row r="66" spans="1:19" s="6" customFormat="1" ht="25.5">
      <c r="A66" s="544"/>
      <c r="B66" s="530"/>
      <c r="C66" s="455"/>
      <c r="D66" s="455"/>
      <c r="E66" s="458"/>
      <c r="F66" s="458"/>
      <c r="G66" s="458"/>
      <c r="H66" s="458"/>
      <c r="I66" s="199" t="s">
        <v>27</v>
      </c>
      <c r="J66" s="461"/>
      <c r="K66" s="55" t="s">
        <v>131</v>
      </c>
      <c r="L66" s="55"/>
      <c r="M66" s="55"/>
      <c r="N66" s="63">
        <f>N67</f>
        <v>0</v>
      </c>
      <c r="O66" s="63">
        <f t="shared" ref="O66:Q66" si="32">O67</f>
        <v>0</v>
      </c>
      <c r="P66" s="63">
        <f t="shared" si="32"/>
        <v>1.393999</v>
      </c>
      <c r="Q66" s="63">
        <f t="shared" si="32"/>
        <v>0.19999900000000001</v>
      </c>
      <c r="R66" s="48">
        <f t="shared" si="29"/>
        <v>1.593998</v>
      </c>
      <c r="S66" s="33"/>
    </row>
    <row r="67" spans="1:19" s="6" customFormat="1" ht="15">
      <c r="A67" s="544"/>
      <c r="B67" s="530"/>
      <c r="C67" s="455"/>
      <c r="D67" s="455"/>
      <c r="E67" s="458"/>
      <c r="F67" s="458"/>
      <c r="G67" s="458"/>
      <c r="H67" s="458"/>
      <c r="I67" s="201" t="s">
        <v>25</v>
      </c>
      <c r="J67" s="461"/>
      <c r="K67" s="73" t="s">
        <v>26</v>
      </c>
      <c r="L67" s="313"/>
      <c r="M67" s="313"/>
      <c r="N67" s="60">
        <v>0</v>
      </c>
      <c r="O67" s="60">
        <v>0</v>
      </c>
      <c r="P67" s="60">
        <v>1.393999</v>
      </c>
      <c r="Q67" s="60">
        <v>0.19999900000000001</v>
      </c>
      <c r="R67" s="48">
        <f t="shared" si="29"/>
        <v>1.593998</v>
      </c>
      <c r="S67" s="33"/>
    </row>
    <row r="68" spans="1:19" s="6" customFormat="1" ht="15" customHeight="1">
      <c r="A68" s="544">
        <v>5</v>
      </c>
      <c r="B68" s="530" t="s">
        <v>349</v>
      </c>
      <c r="C68" s="455"/>
      <c r="D68" s="455"/>
      <c r="E68" s="458"/>
      <c r="F68" s="458"/>
      <c r="G68" s="458"/>
      <c r="H68" s="458"/>
      <c r="I68" s="198" t="s">
        <v>22</v>
      </c>
      <c r="J68" s="460">
        <v>124</v>
      </c>
      <c r="K68" s="66"/>
      <c r="L68" s="66"/>
      <c r="M68" s="66"/>
      <c r="N68" s="43">
        <f>N69+N78+N72+N74+N80</f>
        <v>0</v>
      </c>
      <c r="O68" s="43">
        <f t="shared" ref="O68:Q68" si="33">O69+O78+O72+O74+O80</f>
        <v>88.793391</v>
      </c>
      <c r="P68" s="43">
        <f t="shared" si="33"/>
        <v>162.79715899999999</v>
      </c>
      <c r="Q68" s="43">
        <f t="shared" si="33"/>
        <v>151.320167</v>
      </c>
      <c r="R68" s="43">
        <f>Q68+P68+O68+N68</f>
        <v>402.91071699999998</v>
      </c>
      <c r="S68" s="41"/>
    </row>
    <row r="69" spans="1:19" s="6" customFormat="1" ht="38.25">
      <c r="A69" s="544"/>
      <c r="B69" s="530"/>
      <c r="C69" s="455"/>
      <c r="D69" s="455"/>
      <c r="E69" s="458"/>
      <c r="F69" s="458"/>
      <c r="G69" s="458"/>
      <c r="H69" s="458"/>
      <c r="I69" s="54" t="s">
        <v>179</v>
      </c>
      <c r="J69" s="461"/>
      <c r="K69" s="97" t="s">
        <v>24</v>
      </c>
      <c r="L69" s="97"/>
      <c r="M69" s="97"/>
      <c r="N69" s="63">
        <f>N70+N71</f>
        <v>0</v>
      </c>
      <c r="O69" s="63">
        <f t="shared" ref="O69:Q69" si="34">O70+O71</f>
        <v>37.586490999999995</v>
      </c>
      <c r="P69" s="63">
        <f t="shared" si="34"/>
        <v>104.54982800000001</v>
      </c>
      <c r="Q69" s="63">
        <f t="shared" si="34"/>
        <v>84.878648999999996</v>
      </c>
      <c r="R69" s="48">
        <f t="shared" ref="R69:R81" si="35">Q69+P69+N69+O69</f>
        <v>227.01496799999998</v>
      </c>
      <c r="S69" s="33"/>
    </row>
    <row r="70" spans="1:19" s="6" customFormat="1" ht="25.5">
      <c r="A70" s="544"/>
      <c r="B70" s="530"/>
      <c r="C70" s="455"/>
      <c r="D70" s="455"/>
      <c r="E70" s="458"/>
      <c r="F70" s="458"/>
      <c r="G70" s="458"/>
      <c r="H70" s="458"/>
      <c r="I70" s="201" t="s">
        <v>348</v>
      </c>
      <c r="J70" s="461"/>
      <c r="K70" s="73" t="s">
        <v>26</v>
      </c>
      <c r="L70" s="313"/>
      <c r="M70" s="313"/>
      <c r="N70" s="60">
        <v>0</v>
      </c>
      <c r="O70" s="60">
        <v>35.936490999999997</v>
      </c>
      <c r="P70" s="60">
        <v>104.54982800000001</v>
      </c>
      <c r="Q70" s="60">
        <v>81.221148999999997</v>
      </c>
      <c r="R70" s="48">
        <f t="shared" si="35"/>
        <v>221.70746800000001</v>
      </c>
      <c r="S70" s="33"/>
    </row>
    <row r="71" spans="1:19" s="6" customFormat="1" ht="25.5">
      <c r="A71" s="544"/>
      <c r="B71" s="530"/>
      <c r="C71" s="455"/>
      <c r="D71" s="455"/>
      <c r="E71" s="458"/>
      <c r="F71" s="458"/>
      <c r="G71" s="458"/>
      <c r="H71" s="458"/>
      <c r="I71" s="201" t="s">
        <v>47</v>
      </c>
      <c r="J71" s="461"/>
      <c r="K71" s="98" t="s">
        <v>147</v>
      </c>
      <c r="L71" s="98"/>
      <c r="M71" s="98"/>
      <c r="N71" s="60">
        <v>0</v>
      </c>
      <c r="O71" s="60">
        <v>1.65</v>
      </c>
      <c r="P71" s="60">
        <v>0</v>
      </c>
      <c r="Q71" s="60">
        <v>3.6575000000000002</v>
      </c>
      <c r="R71" s="48">
        <f t="shared" si="35"/>
        <v>5.3075000000000001</v>
      </c>
      <c r="S71" s="33"/>
    </row>
    <row r="72" spans="1:19" s="6" customFormat="1" ht="25.5">
      <c r="A72" s="544"/>
      <c r="B72" s="530"/>
      <c r="C72" s="455"/>
      <c r="D72" s="455"/>
      <c r="E72" s="458"/>
      <c r="F72" s="458"/>
      <c r="G72" s="458"/>
      <c r="H72" s="458"/>
      <c r="I72" s="199" t="s">
        <v>181</v>
      </c>
      <c r="J72" s="461"/>
      <c r="K72" s="55" t="s">
        <v>90</v>
      </c>
      <c r="L72" s="55"/>
      <c r="M72" s="55"/>
      <c r="N72" s="63">
        <f>N73</f>
        <v>0</v>
      </c>
      <c r="O72" s="63">
        <f t="shared" ref="O72:Q72" si="36">O73</f>
        <v>3.4039999999999999</v>
      </c>
      <c r="P72" s="63">
        <f t="shared" si="36"/>
        <v>18.544999000000001</v>
      </c>
      <c r="Q72" s="63">
        <f t="shared" si="36"/>
        <v>13.2</v>
      </c>
      <c r="R72" s="48">
        <f t="shared" si="35"/>
        <v>35.148999000000003</v>
      </c>
      <c r="S72" s="33"/>
    </row>
    <row r="73" spans="1:19" s="6" customFormat="1" ht="15">
      <c r="A73" s="544"/>
      <c r="B73" s="530"/>
      <c r="C73" s="455"/>
      <c r="D73" s="455"/>
      <c r="E73" s="458"/>
      <c r="F73" s="458"/>
      <c r="G73" s="458"/>
      <c r="H73" s="458"/>
      <c r="I73" s="201" t="s">
        <v>25</v>
      </c>
      <c r="J73" s="461"/>
      <c r="K73" s="73" t="s">
        <v>26</v>
      </c>
      <c r="L73" s="313"/>
      <c r="M73" s="313"/>
      <c r="N73" s="60">
        <v>0</v>
      </c>
      <c r="O73" s="60">
        <v>3.4039999999999999</v>
      </c>
      <c r="P73" s="60">
        <v>18.544999000000001</v>
      </c>
      <c r="Q73" s="60">
        <v>13.2</v>
      </c>
      <c r="R73" s="48">
        <f t="shared" si="35"/>
        <v>35.148999000000003</v>
      </c>
      <c r="S73" s="33"/>
    </row>
    <row r="74" spans="1:19" s="6" customFormat="1" ht="25.5">
      <c r="A74" s="544"/>
      <c r="B74" s="530"/>
      <c r="C74" s="455"/>
      <c r="D74" s="455"/>
      <c r="E74" s="458"/>
      <c r="F74" s="458"/>
      <c r="G74" s="458"/>
      <c r="H74" s="458"/>
      <c r="I74" s="199" t="s">
        <v>182</v>
      </c>
      <c r="J74" s="461"/>
      <c r="K74" s="55" t="s">
        <v>35</v>
      </c>
      <c r="L74" s="55"/>
      <c r="M74" s="55"/>
      <c r="N74" s="63">
        <f>N75+N76+N77</f>
        <v>0</v>
      </c>
      <c r="O74" s="63">
        <f t="shared" ref="O74:Q74" si="37">O75+O76+O77</f>
        <v>10.790900000000001</v>
      </c>
      <c r="P74" s="63">
        <f t="shared" si="37"/>
        <v>29.290341999999999</v>
      </c>
      <c r="Q74" s="63">
        <f t="shared" si="37"/>
        <v>33.041519000000001</v>
      </c>
      <c r="R74" s="48">
        <f t="shared" si="35"/>
        <v>73.122760999999997</v>
      </c>
      <c r="S74" s="33"/>
    </row>
    <row r="75" spans="1:19" s="6" customFormat="1" ht="15">
      <c r="A75" s="544"/>
      <c r="B75" s="530"/>
      <c r="C75" s="455"/>
      <c r="D75" s="455"/>
      <c r="E75" s="458"/>
      <c r="F75" s="458"/>
      <c r="G75" s="458"/>
      <c r="H75" s="458"/>
      <c r="I75" s="201" t="s">
        <v>25</v>
      </c>
      <c r="J75" s="461"/>
      <c r="K75" s="98" t="s">
        <v>26</v>
      </c>
      <c r="L75" s="98"/>
      <c r="M75" s="98"/>
      <c r="N75" s="60">
        <v>0</v>
      </c>
      <c r="O75" s="60">
        <v>10.790900000000001</v>
      </c>
      <c r="P75" s="60">
        <v>17.290541999999999</v>
      </c>
      <c r="Q75" s="60">
        <v>17.129107000000001</v>
      </c>
      <c r="R75" s="48">
        <f t="shared" si="35"/>
        <v>45.210549</v>
      </c>
      <c r="S75" s="33"/>
    </row>
    <row r="76" spans="1:19" s="6" customFormat="1" ht="25.5">
      <c r="A76" s="544"/>
      <c r="B76" s="530"/>
      <c r="C76" s="455"/>
      <c r="D76" s="455"/>
      <c r="E76" s="458"/>
      <c r="F76" s="458"/>
      <c r="G76" s="458"/>
      <c r="H76" s="458"/>
      <c r="I76" s="201" t="s">
        <v>348</v>
      </c>
      <c r="J76" s="461"/>
      <c r="K76" s="98" t="s">
        <v>147</v>
      </c>
      <c r="L76" s="98"/>
      <c r="M76" s="98"/>
      <c r="N76" s="60">
        <v>0</v>
      </c>
      <c r="O76" s="60">
        <v>0</v>
      </c>
      <c r="P76" s="60">
        <v>0.99980000000000002</v>
      </c>
      <c r="Q76" s="60">
        <v>15.912412</v>
      </c>
      <c r="R76" s="48">
        <f t="shared" si="35"/>
        <v>16.912212</v>
      </c>
      <c r="S76" s="33"/>
    </row>
    <row r="77" spans="1:19" s="6" customFormat="1" ht="25.5">
      <c r="A77" s="544"/>
      <c r="B77" s="530"/>
      <c r="C77" s="455"/>
      <c r="D77" s="455"/>
      <c r="E77" s="458"/>
      <c r="F77" s="458"/>
      <c r="G77" s="458"/>
      <c r="H77" s="458"/>
      <c r="I77" s="291" t="s">
        <v>47</v>
      </c>
      <c r="J77" s="461"/>
      <c r="K77" s="290" t="s">
        <v>48</v>
      </c>
      <c r="L77" s="290"/>
      <c r="M77" s="290"/>
      <c r="N77" s="60">
        <v>0</v>
      </c>
      <c r="O77" s="60">
        <v>0</v>
      </c>
      <c r="P77" s="60">
        <v>11</v>
      </c>
      <c r="Q77" s="60">
        <v>0</v>
      </c>
      <c r="R77" s="48">
        <f t="shared" si="35"/>
        <v>11</v>
      </c>
      <c r="S77" s="285"/>
    </row>
    <row r="78" spans="1:19" s="6" customFormat="1" ht="25.5">
      <c r="A78" s="544"/>
      <c r="B78" s="530"/>
      <c r="C78" s="455"/>
      <c r="D78" s="455"/>
      <c r="E78" s="458"/>
      <c r="F78" s="458"/>
      <c r="G78" s="458"/>
      <c r="H78" s="458"/>
      <c r="I78" s="199" t="s">
        <v>27</v>
      </c>
      <c r="J78" s="461"/>
      <c r="K78" s="55" t="s">
        <v>131</v>
      </c>
      <c r="L78" s="55"/>
      <c r="M78" s="55"/>
      <c r="N78" s="63">
        <f>N79</f>
        <v>0</v>
      </c>
      <c r="O78" s="63">
        <f t="shared" ref="O78:Q80" si="38">O79</f>
        <v>1.85</v>
      </c>
      <c r="P78" s="63">
        <f t="shared" si="38"/>
        <v>1.4499899999999999</v>
      </c>
      <c r="Q78" s="63">
        <f t="shared" si="38"/>
        <v>0.19999900000000001</v>
      </c>
      <c r="R78" s="48">
        <f t="shared" si="35"/>
        <v>3.4999890000000002</v>
      </c>
      <c r="S78" s="33"/>
    </row>
    <row r="79" spans="1:19" s="6" customFormat="1" ht="15">
      <c r="A79" s="544"/>
      <c r="B79" s="530"/>
      <c r="C79" s="455"/>
      <c r="D79" s="455"/>
      <c r="E79" s="458"/>
      <c r="F79" s="458"/>
      <c r="G79" s="458"/>
      <c r="H79" s="458"/>
      <c r="I79" s="201" t="s">
        <v>25</v>
      </c>
      <c r="J79" s="461"/>
      <c r="K79" s="73" t="s">
        <v>26</v>
      </c>
      <c r="L79" s="313"/>
      <c r="M79" s="313"/>
      <c r="N79" s="60">
        <v>0</v>
      </c>
      <c r="O79" s="60">
        <v>1.85</v>
      </c>
      <c r="P79" s="60">
        <v>1.4499899999999999</v>
      </c>
      <c r="Q79" s="60">
        <v>0.19999900000000001</v>
      </c>
      <c r="R79" s="48">
        <v>0</v>
      </c>
      <c r="S79" s="33"/>
    </row>
    <row r="80" spans="1:19" s="3" customFormat="1" ht="38.25">
      <c r="A80" s="544"/>
      <c r="B80" s="530"/>
      <c r="C80" s="455"/>
      <c r="D80" s="455"/>
      <c r="E80" s="458"/>
      <c r="F80" s="458"/>
      <c r="G80" s="458"/>
      <c r="H80" s="458"/>
      <c r="I80" s="187" t="s">
        <v>350</v>
      </c>
      <c r="J80" s="461"/>
      <c r="K80" s="55" t="s">
        <v>351</v>
      </c>
      <c r="L80" s="55"/>
      <c r="M80" s="55"/>
      <c r="N80" s="63">
        <f>N81</f>
        <v>0</v>
      </c>
      <c r="O80" s="63">
        <f t="shared" si="38"/>
        <v>35.161999999999999</v>
      </c>
      <c r="P80" s="63">
        <f t="shared" si="38"/>
        <v>8.9619999999999997</v>
      </c>
      <c r="Q80" s="63">
        <f t="shared" si="38"/>
        <v>20</v>
      </c>
      <c r="R80" s="48">
        <f t="shared" si="35"/>
        <v>64.123999999999995</v>
      </c>
      <c r="S80" s="33"/>
    </row>
    <row r="81" spans="1:19" s="3" customFormat="1" ht="15">
      <c r="A81" s="544"/>
      <c r="B81" s="530"/>
      <c r="C81" s="455"/>
      <c r="D81" s="455"/>
      <c r="E81" s="458"/>
      <c r="F81" s="458"/>
      <c r="G81" s="458"/>
      <c r="H81" s="458"/>
      <c r="I81" s="201" t="s">
        <v>25</v>
      </c>
      <c r="J81" s="461"/>
      <c r="K81" s="73" t="s">
        <v>26</v>
      </c>
      <c r="L81" s="313"/>
      <c r="M81" s="313"/>
      <c r="N81" s="51">
        <v>0</v>
      </c>
      <c r="O81" s="51">
        <v>35.161999999999999</v>
      </c>
      <c r="P81" s="60">
        <v>8.9619999999999997</v>
      </c>
      <c r="Q81" s="60">
        <v>20</v>
      </c>
      <c r="R81" s="48">
        <f t="shared" si="35"/>
        <v>64.123999999999995</v>
      </c>
      <c r="S81" s="33"/>
    </row>
    <row r="82" spans="1:19" s="6" customFormat="1" ht="15" customHeight="1">
      <c r="A82" s="544">
        <v>6</v>
      </c>
      <c r="B82" s="530" t="s">
        <v>352</v>
      </c>
      <c r="C82" s="455"/>
      <c r="D82" s="455"/>
      <c r="E82" s="458"/>
      <c r="F82" s="458"/>
      <c r="G82" s="458"/>
      <c r="H82" s="458"/>
      <c r="I82" s="198" t="s">
        <v>22</v>
      </c>
      <c r="J82" s="470">
        <v>124</v>
      </c>
      <c r="K82" s="66"/>
      <c r="L82" s="66"/>
      <c r="M82" s="66"/>
      <c r="N82" s="43">
        <f>N83+N88+N93+N86+N90+N96</f>
        <v>0</v>
      </c>
      <c r="O82" s="43">
        <f>O83+O88+O93+O86+O90+O96</f>
        <v>80.292178000000007</v>
      </c>
      <c r="P82" s="43">
        <f>P83+P88+P93+P86+P90+P96</f>
        <v>73.24217800000001</v>
      </c>
      <c r="Q82" s="43">
        <f>Q83+Q88+Q93+Q86+Q90+Q96</f>
        <v>64.721644999999995</v>
      </c>
      <c r="R82" s="43">
        <f>Q82+P82+O82+N82</f>
        <v>218.256001</v>
      </c>
      <c r="S82" s="41"/>
    </row>
    <row r="83" spans="1:19" s="6" customFormat="1" ht="38.25">
      <c r="A83" s="544"/>
      <c r="B83" s="530"/>
      <c r="C83" s="455"/>
      <c r="D83" s="455"/>
      <c r="E83" s="458"/>
      <c r="F83" s="458"/>
      <c r="G83" s="458"/>
      <c r="H83" s="458"/>
      <c r="I83" s="54" t="s">
        <v>179</v>
      </c>
      <c r="J83" s="470"/>
      <c r="K83" s="97" t="s">
        <v>24</v>
      </c>
      <c r="L83" s="97"/>
      <c r="M83" s="97"/>
      <c r="N83" s="63">
        <f>N84+N85</f>
        <v>0</v>
      </c>
      <c r="O83" s="63">
        <f t="shared" ref="O83:Q83" si="39">O84+O85</f>
        <v>19.119178000000002</v>
      </c>
      <c r="P83" s="63">
        <f t="shared" si="39"/>
        <v>55.278937000000006</v>
      </c>
      <c r="Q83" s="63">
        <f t="shared" si="39"/>
        <v>47.121744999999997</v>
      </c>
      <c r="R83" s="48">
        <f t="shared" ref="R83:R97" si="40">Q83+P83+N83+O83</f>
        <v>121.51986000000001</v>
      </c>
      <c r="S83" s="33"/>
    </row>
    <row r="84" spans="1:19" s="6" customFormat="1" ht="25.5">
      <c r="A84" s="544"/>
      <c r="B84" s="530"/>
      <c r="C84" s="455"/>
      <c r="D84" s="455"/>
      <c r="E84" s="458"/>
      <c r="F84" s="458"/>
      <c r="G84" s="458"/>
      <c r="H84" s="458"/>
      <c r="I84" s="201" t="s">
        <v>348</v>
      </c>
      <c r="J84" s="470"/>
      <c r="K84" s="73" t="s">
        <v>26</v>
      </c>
      <c r="L84" s="313"/>
      <c r="M84" s="313"/>
      <c r="N84" s="60">
        <v>0</v>
      </c>
      <c r="O84" s="60">
        <v>17.455185</v>
      </c>
      <c r="P84" s="60">
        <v>55.078937000000003</v>
      </c>
      <c r="Q84" s="60">
        <v>47.121744999999997</v>
      </c>
      <c r="R84" s="48">
        <f t="shared" si="40"/>
        <v>119.655867</v>
      </c>
      <c r="S84" s="33"/>
    </row>
    <row r="85" spans="1:19" s="6" customFormat="1" ht="25.5">
      <c r="A85" s="544"/>
      <c r="B85" s="530"/>
      <c r="C85" s="455"/>
      <c r="D85" s="455"/>
      <c r="E85" s="458"/>
      <c r="F85" s="458"/>
      <c r="G85" s="458"/>
      <c r="H85" s="458"/>
      <c r="I85" s="201" t="s">
        <v>47</v>
      </c>
      <c r="J85" s="470"/>
      <c r="K85" s="98" t="s">
        <v>147</v>
      </c>
      <c r="L85" s="98"/>
      <c r="M85" s="98"/>
      <c r="N85" s="60">
        <v>0</v>
      </c>
      <c r="O85" s="60">
        <v>1.6639930000000001</v>
      </c>
      <c r="P85" s="60">
        <v>0.2</v>
      </c>
      <c r="Q85" s="60">
        <v>0</v>
      </c>
      <c r="R85" s="48">
        <f t="shared" si="40"/>
        <v>1.863993</v>
      </c>
      <c r="S85" s="33"/>
    </row>
    <row r="86" spans="1:19" s="6" customFormat="1" ht="25.5">
      <c r="A86" s="544"/>
      <c r="B86" s="530"/>
      <c r="C86" s="455"/>
      <c r="D86" s="455"/>
      <c r="E86" s="458"/>
      <c r="F86" s="458"/>
      <c r="G86" s="458"/>
      <c r="H86" s="458"/>
      <c r="I86" s="199" t="s">
        <v>181</v>
      </c>
      <c r="J86" s="470"/>
      <c r="K86" s="55" t="s">
        <v>90</v>
      </c>
      <c r="L86" s="55"/>
      <c r="M86" s="55"/>
      <c r="N86" s="63">
        <f>N87</f>
        <v>0</v>
      </c>
      <c r="O86" s="63">
        <f t="shared" ref="O86:Q86" si="41">O87</f>
        <v>1.78</v>
      </c>
      <c r="P86" s="63">
        <f t="shared" si="41"/>
        <v>4</v>
      </c>
      <c r="Q86" s="63">
        <f t="shared" si="41"/>
        <v>1.2</v>
      </c>
      <c r="R86" s="48">
        <f t="shared" si="40"/>
        <v>6.98</v>
      </c>
      <c r="S86" s="33"/>
    </row>
    <row r="87" spans="1:19" s="6" customFormat="1" ht="15">
      <c r="A87" s="544"/>
      <c r="B87" s="530"/>
      <c r="C87" s="455"/>
      <c r="D87" s="455"/>
      <c r="E87" s="458"/>
      <c r="F87" s="458"/>
      <c r="G87" s="458"/>
      <c r="H87" s="458"/>
      <c r="I87" s="201" t="s">
        <v>25</v>
      </c>
      <c r="J87" s="470"/>
      <c r="K87" s="73" t="s">
        <v>26</v>
      </c>
      <c r="L87" s="313"/>
      <c r="M87" s="313"/>
      <c r="N87" s="60">
        <v>0</v>
      </c>
      <c r="O87" s="60">
        <v>1.78</v>
      </c>
      <c r="P87" s="60">
        <v>4</v>
      </c>
      <c r="Q87" s="60">
        <v>1.2</v>
      </c>
      <c r="R87" s="48">
        <f t="shared" si="40"/>
        <v>6.98</v>
      </c>
      <c r="S87" s="33"/>
    </row>
    <row r="88" spans="1:19" s="6" customFormat="1" ht="25.5">
      <c r="A88" s="544"/>
      <c r="B88" s="530"/>
      <c r="C88" s="455"/>
      <c r="D88" s="455"/>
      <c r="E88" s="458"/>
      <c r="F88" s="458"/>
      <c r="G88" s="458"/>
      <c r="H88" s="458"/>
      <c r="I88" s="199" t="s">
        <v>149</v>
      </c>
      <c r="J88" s="470"/>
      <c r="K88" s="55" t="s">
        <v>39</v>
      </c>
      <c r="L88" s="55"/>
      <c r="M88" s="55"/>
      <c r="N88" s="63">
        <f>N89</f>
        <v>0</v>
      </c>
      <c r="O88" s="63">
        <f t="shared" ref="O88:Q88" si="42">O89</f>
        <v>0</v>
      </c>
      <c r="P88" s="63">
        <f t="shared" si="42"/>
        <v>0</v>
      </c>
      <c r="Q88" s="63">
        <f t="shared" si="42"/>
        <v>0</v>
      </c>
      <c r="R88" s="48">
        <f t="shared" si="40"/>
        <v>0</v>
      </c>
      <c r="S88" s="33"/>
    </row>
    <row r="89" spans="1:19" s="6" customFormat="1" ht="15">
      <c r="A89" s="544"/>
      <c r="B89" s="530"/>
      <c r="C89" s="455"/>
      <c r="D89" s="455"/>
      <c r="E89" s="458"/>
      <c r="F89" s="458"/>
      <c r="G89" s="458"/>
      <c r="H89" s="458"/>
      <c r="I89" s="201" t="s">
        <v>25</v>
      </c>
      <c r="J89" s="470"/>
      <c r="K89" s="73" t="s">
        <v>26</v>
      </c>
      <c r="L89" s="313"/>
      <c r="M89" s="313"/>
      <c r="N89" s="60">
        <v>0</v>
      </c>
      <c r="O89" s="60">
        <v>0</v>
      </c>
      <c r="P89" s="60">
        <v>0</v>
      </c>
      <c r="Q89" s="60">
        <v>0</v>
      </c>
      <c r="R89" s="48">
        <f t="shared" si="40"/>
        <v>0</v>
      </c>
      <c r="S89" s="33"/>
    </row>
    <row r="90" spans="1:19" s="6" customFormat="1" ht="25.5">
      <c r="A90" s="544"/>
      <c r="B90" s="530"/>
      <c r="C90" s="455"/>
      <c r="D90" s="455"/>
      <c r="E90" s="458"/>
      <c r="F90" s="458"/>
      <c r="G90" s="458"/>
      <c r="H90" s="458"/>
      <c r="I90" s="199" t="s">
        <v>182</v>
      </c>
      <c r="J90" s="470"/>
      <c r="K90" s="55" t="s">
        <v>35</v>
      </c>
      <c r="L90" s="55"/>
      <c r="M90" s="55"/>
      <c r="N90" s="63">
        <f>N91+N92</f>
        <v>0</v>
      </c>
      <c r="O90" s="63">
        <f t="shared" ref="O90:Q90" si="43">O91+O92</f>
        <v>0</v>
      </c>
      <c r="P90" s="63">
        <f t="shared" si="43"/>
        <v>11.726454</v>
      </c>
      <c r="Q90" s="63">
        <f t="shared" si="43"/>
        <v>16.2</v>
      </c>
      <c r="R90" s="48">
        <f t="shared" si="40"/>
        <v>27.926454</v>
      </c>
      <c r="S90" s="33"/>
    </row>
    <row r="91" spans="1:19" s="6" customFormat="1" ht="15">
      <c r="A91" s="544"/>
      <c r="B91" s="530"/>
      <c r="C91" s="455"/>
      <c r="D91" s="455"/>
      <c r="E91" s="458"/>
      <c r="F91" s="458"/>
      <c r="G91" s="458"/>
      <c r="H91" s="458"/>
      <c r="I91" s="201" t="s">
        <v>25</v>
      </c>
      <c r="J91" s="470"/>
      <c r="K91" s="98" t="s">
        <v>26</v>
      </c>
      <c r="L91" s="98"/>
      <c r="M91" s="98"/>
      <c r="N91" s="60">
        <v>0</v>
      </c>
      <c r="O91" s="60">
        <v>0</v>
      </c>
      <c r="P91" s="60">
        <v>1.084889</v>
      </c>
      <c r="Q91" s="60">
        <v>0.5</v>
      </c>
      <c r="R91" s="48">
        <f t="shared" si="40"/>
        <v>1.584889</v>
      </c>
      <c r="S91" s="33"/>
    </row>
    <row r="92" spans="1:19" s="6" customFormat="1" ht="25.5">
      <c r="A92" s="544"/>
      <c r="B92" s="530"/>
      <c r="C92" s="455"/>
      <c r="D92" s="455"/>
      <c r="E92" s="458"/>
      <c r="F92" s="458"/>
      <c r="G92" s="458"/>
      <c r="H92" s="458"/>
      <c r="I92" s="201" t="s">
        <v>348</v>
      </c>
      <c r="J92" s="470"/>
      <c r="K92" s="98" t="s">
        <v>147</v>
      </c>
      <c r="L92" s="98"/>
      <c r="M92" s="98"/>
      <c r="N92" s="60">
        <v>0</v>
      </c>
      <c r="O92" s="60">
        <v>0</v>
      </c>
      <c r="P92" s="60">
        <v>10.641565</v>
      </c>
      <c r="Q92" s="60">
        <v>15.7</v>
      </c>
      <c r="R92" s="48">
        <f t="shared" si="40"/>
        <v>26.341564999999999</v>
      </c>
      <c r="S92" s="33"/>
    </row>
    <row r="93" spans="1:19" s="6" customFormat="1" ht="25.5">
      <c r="A93" s="544"/>
      <c r="B93" s="530"/>
      <c r="C93" s="455"/>
      <c r="D93" s="455"/>
      <c r="E93" s="458"/>
      <c r="F93" s="458"/>
      <c r="G93" s="458"/>
      <c r="H93" s="458"/>
      <c r="I93" s="199" t="s">
        <v>27</v>
      </c>
      <c r="J93" s="470"/>
      <c r="K93" s="55" t="s">
        <v>131</v>
      </c>
      <c r="L93" s="55"/>
      <c r="M93" s="55"/>
      <c r="N93" s="63">
        <f>N94+N95</f>
        <v>0</v>
      </c>
      <c r="O93" s="63">
        <f t="shared" ref="O93:Q93" si="44">O94+O95</f>
        <v>59.393000000000001</v>
      </c>
      <c r="P93" s="63">
        <f t="shared" si="44"/>
        <v>0.83178700000000005</v>
      </c>
      <c r="Q93" s="63">
        <f t="shared" si="44"/>
        <v>0.19989999999999999</v>
      </c>
      <c r="R93" s="48">
        <f t="shared" si="40"/>
        <v>60.424686999999999</v>
      </c>
      <c r="S93" s="33"/>
    </row>
    <row r="94" spans="1:19" s="6" customFormat="1" ht="15">
      <c r="A94" s="544"/>
      <c r="B94" s="530"/>
      <c r="C94" s="455"/>
      <c r="D94" s="455"/>
      <c r="E94" s="458"/>
      <c r="F94" s="458"/>
      <c r="G94" s="458"/>
      <c r="H94" s="458"/>
      <c r="I94" s="201" t="s">
        <v>25</v>
      </c>
      <c r="J94" s="470"/>
      <c r="K94" s="73" t="s">
        <v>26</v>
      </c>
      <c r="L94" s="313"/>
      <c r="M94" s="313"/>
      <c r="N94" s="60">
        <v>0</v>
      </c>
      <c r="O94" s="60">
        <v>1.75</v>
      </c>
      <c r="P94" s="60">
        <v>0.83178700000000005</v>
      </c>
      <c r="Q94" s="60">
        <v>0.19989999999999999</v>
      </c>
      <c r="R94" s="48">
        <f t="shared" si="40"/>
        <v>2.7816869999999998</v>
      </c>
      <c r="S94" s="33"/>
    </row>
    <row r="95" spans="1:19" s="6" customFormat="1" ht="25.5">
      <c r="A95" s="544"/>
      <c r="B95" s="530"/>
      <c r="C95" s="455"/>
      <c r="D95" s="455"/>
      <c r="E95" s="458"/>
      <c r="F95" s="458"/>
      <c r="G95" s="458"/>
      <c r="H95" s="458"/>
      <c r="I95" s="201" t="s">
        <v>348</v>
      </c>
      <c r="J95" s="470"/>
      <c r="K95" s="286">
        <v>29</v>
      </c>
      <c r="L95" s="313"/>
      <c r="M95" s="313"/>
      <c r="N95" s="60">
        <v>0</v>
      </c>
      <c r="O95" s="60">
        <v>57.643000000000001</v>
      </c>
      <c r="P95" s="60">
        <v>0</v>
      </c>
      <c r="Q95" s="60">
        <v>0</v>
      </c>
      <c r="R95" s="48">
        <f t="shared" si="40"/>
        <v>57.643000000000001</v>
      </c>
      <c r="S95" s="285"/>
    </row>
    <row r="96" spans="1:19" s="3" customFormat="1" ht="38.25">
      <c r="A96" s="544"/>
      <c r="B96" s="530"/>
      <c r="C96" s="455"/>
      <c r="D96" s="455"/>
      <c r="E96" s="458"/>
      <c r="F96" s="458"/>
      <c r="G96" s="458"/>
      <c r="H96" s="458"/>
      <c r="I96" s="187" t="s">
        <v>350</v>
      </c>
      <c r="J96" s="470"/>
      <c r="K96" s="55" t="s">
        <v>351</v>
      </c>
      <c r="L96" s="55"/>
      <c r="M96" s="55"/>
      <c r="N96" s="63">
        <f>N97</f>
        <v>0</v>
      </c>
      <c r="O96" s="63">
        <f t="shared" ref="O96:Q96" si="45">O97</f>
        <v>0</v>
      </c>
      <c r="P96" s="63">
        <f t="shared" si="45"/>
        <v>1.405</v>
      </c>
      <c r="Q96" s="63">
        <f t="shared" si="45"/>
        <v>0</v>
      </c>
      <c r="R96" s="48">
        <f t="shared" si="40"/>
        <v>1.405</v>
      </c>
      <c r="S96" s="33"/>
    </row>
    <row r="97" spans="1:19" s="3" customFormat="1" ht="15">
      <c r="A97" s="544"/>
      <c r="B97" s="530"/>
      <c r="C97" s="455"/>
      <c r="D97" s="455"/>
      <c r="E97" s="458"/>
      <c r="F97" s="458"/>
      <c r="G97" s="458"/>
      <c r="H97" s="458"/>
      <c r="I97" s="201" t="s">
        <v>25</v>
      </c>
      <c r="J97" s="470"/>
      <c r="K97" s="73" t="s">
        <v>26</v>
      </c>
      <c r="L97" s="313"/>
      <c r="M97" s="313"/>
      <c r="N97" s="51">
        <v>0</v>
      </c>
      <c r="O97" s="51">
        <v>0</v>
      </c>
      <c r="P97" s="60">
        <v>1.405</v>
      </c>
      <c r="Q97" s="60">
        <v>0</v>
      </c>
      <c r="R97" s="48">
        <f t="shared" si="40"/>
        <v>1.405</v>
      </c>
      <c r="S97" s="33"/>
    </row>
    <row r="98" spans="1:19" s="6" customFormat="1" ht="15" customHeight="1">
      <c r="A98" s="544">
        <v>7</v>
      </c>
      <c r="B98" s="530" t="s">
        <v>353</v>
      </c>
      <c r="C98" s="455"/>
      <c r="D98" s="455"/>
      <c r="E98" s="458"/>
      <c r="F98" s="458"/>
      <c r="G98" s="458"/>
      <c r="H98" s="458"/>
      <c r="I98" s="198" t="s">
        <v>22</v>
      </c>
      <c r="J98" s="470">
        <v>124</v>
      </c>
      <c r="K98" s="66"/>
      <c r="L98" s="66"/>
      <c r="M98" s="66"/>
      <c r="N98" s="43">
        <f>N99+N110+N102+N104+N112+N108</f>
        <v>0</v>
      </c>
      <c r="O98" s="43">
        <f t="shared" ref="O98:Q98" si="46">O99+O110+O102+O104+O112+O108</f>
        <v>37.180416999999998</v>
      </c>
      <c r="P98" s="43">
        <f t="shared" si="46"/>
        <v>194.641053</v>
      </c>
      <c r="Q98" s="43">
        <f t="shared" si="46"/>
        <v>157.480468</v>
      </c>
      <c r="R98" s="43">
        <f>Q98+P98+O98+N98</f>
        <v>389.30193800000001</v>
      </c>
      <c r="S98" s="41"/>
    </row>
    <row r="99" spans="1:19" s="6" customFormat="1" ht="38.25">
      <c r="A99" s="544"/>
      <c r="B99" s="530"/>
      <c r="C99" s="455"/>
      <c r="D99" s="455"/>
      <c r="E99" s="458"/>
      <c r="F99" s="458"/>
      <c r="G99" s="458"/>
      <c r="H99" s="458"/>
      <c r="I99" s="54" t="s">
        <v>179</v>
      </c>
      <c r="J99" s="470"/>
      <c r="K99" s="97" t="s">
        <v>24</v>
      </c>
      <c r="L99" s="97"/>
      <c r="M99" s="97"/>
      <c r="N99" s="63">
        <f>N100+N101</f>
        <v>0</v>
      </c>
      <c r="O99" s="63">
        <f t="shared" ref="O99:Q99" si="47">O100+O101</f>
        <v>33.448416999999999</v>
      </c>
      <c r="P99" s="63">
        <f t="shared" si="47"/>
        <v>115.95626</v>
      </c>
      <c r="Q99" s="63">
        <f t="shared" si="47"/>
        <v>86.418836999999996</v>
      </c>
      <c r="R99" s="48">
        <f t="shared" ref="R99:R113" si="48">Q99+P99+N99+O99</f>
        <v>235.82351399999999</v>
      </c>
      <c r="S99" s="33"/>
    </row>
    <row r="100" spans="1:19" s="6" customFormat="1" ht="25.5">
      <c r="A100" s="544"/>
      <c r="B100" s="530"/>
      <c r="C100" s="455"/>
      <c r="D100" s="455"/>
      <c r="E100" s="458"/>
      <c r="F100" s="458"/>
      <c r="G100" s="458"/>
      <c r="H100" s="458"/>
      <c r="I100" s="201" t="s">
        <v>348</v>
      </c>
      <c r="J100" s="470"/>
      <c r="K100" s="73" t="s">
        <v>26</v>
      </c>
      <c r="L100" s="313"/>
      <c r="M100" s="313"/>
      <c r="N100" s="60">
        <v>0</v>
      </c>
      <c r="O100" s="60">
        <v>33.448416999999999</v>
      </c>
      <c r="P100" s="60">
        <v>115.95626</v>
      </c>
      <c r="Q100" s="60">
        <v>86.418836999999996</v>
      </c>
      <c r="R100" s="48">
        <f t="shared" si="48"/>
        <v>235.82351399999999</v>
      </c>
      <c r="S100" s="33"/>
    </row>
    <row r="101" spans="1:19" s="6" customFormat="1" ht="25.5">
      <c r="A101" s="544"/>
      <c r="B101" s="530"/>
      <c r="C101" s="455"/>
      <c r="D101" s="455"/>
      <c r="E101" s="458"/>
      <c r="F101" s="458"/>
      <c r="G101" s="458"/>
      <c r="H101" s="458"/>
      <c r="I101" s="201" t="s">
        <v>47</v>
      </c>
      <c r="J101" s="470"/>
      <c r="K101" s="98" t="s">
        <v>147</v>
      </c>
      <c r="L101" s="98"/>
      <c r="M101" s="98"/>
      <c r="N101" s="60">
        <v>0</v>
      </c>
      <c r="O101" s="60">
        <v>0</v>
      </c>
      <c r="P101" s="60">
        <v>0</v>
      </c>
      <c r="Q101" s="60">
        <v>0</v>
      </c>
      <c r="R101" s="48">
        <f t="shared" si="48"/>
        <v>0</v>
      </c>
      <c r="S101" s="33"/>
    </row>
    <row r="102" spans="1:19" s="6" customFormat="1" ht="25.5">
      <c r="A102" s="544"/>
      <c r="B102" s="530"/>
      <c r="C102" s="455"/>
      <c r="D102" s="455"/>
      <c r="E102" s="458"/>
      <c r="F102" s="458"/>
      <c r="G102" s="458"/>
      <c r="H102" s="458"/>
      <c r="I102" s="199" t="s">
        <v>181</v>
      </c>
      <c r="J102" s="470"/>
      <c r="K102" s="55" t="s">
        <v>90</v>
      </c>
      <c r="L102" s="55"/>
      <c r="M102" s="55"/>
      <c r="N102" s="63">
        <f>N103</f>
        <v>0</v>
      </c>
      <c r="O102" s="63">
        <f t="shared" ref="O102:Q102" si="49">O103</f>
        <v>1.3</v>
      </c>
      <c r="P102" s="63">
        <f t="shared" si="49"/>
        <v>25.726998999999999</v>
      </c>
      <c r="Q102" s="63">
        <f t="shared" si="49"/>
        <v>16.799999</v>
      </c>
      <c r="R102" s="48">
        <f t="shared" si="48"/>
        <v>43.826997999999996</v>
      </c>
      <c r="S102" s="33"/>
    </row>
    <row r="103" spans="1:19" s="6" customFormat="1" ht="15">
      <c r="A103" s="544"/>
      <c r="B103" s="530"/>
      <c r="C103" s="455"/>
      <c r="D103" s="455"/>
      <c r="E103" s="458"/>
      <c r="F103" s="458"/>
      <c r="G103" s="458"/>
      <c r="H103" s="458"/>
      <c r="I103" s="201" t="s">
        <v>25</v>
      </c>
      <c r="J103" s="470"/>
      <c r="K103" s="73" t="s">
        <v>26</v>
      </c>
      <c r="L103" s="313"/>
      <c r="M103" s="313"/>
      <c r="N103" s="60">
        <v>0</v>
      </c>
      <c r="O103" s="60">
        <v>1.3</v>
      </c>
      <c r="P103" s="60">
        <v>25.726998999999999</v>
      </c>
      <c r="Q103" s="60">
        <v>16.799999</v>
      </c>
      <c r="R103" s="48">
        <f t="shared" si="48"/>
        <v>43.826997999999996</v>
      </c>
      <c r="S103" s="33"/>
    </row>
    <row r="104" spans="1:19" s="6" customFormat="1" ht="25.5">
      <c r="A104" s="544"/>
      <c r="B104" s="530"/>
      <c r="C104" s="455"/>
      <c r="D104" s="455"/>
      <c r="E104" s="458"/>
      <c r="F104" s="458"/>
      <c r="G104" s="458"/>
      <c r="H104" s="458"/>
      <c r="I104" s="199" t="s">
        <v>182</v>
      </c>
      <c r="J104" s="470"/>
      <c r="K104" s="55" t="s">
        <v>35</v>
      </c>
      <c r="L104" s="55"/>
      <c r="M104" s="55"/>
      <c r="N104" s="63">
        <f>N105+N107+N106</f>
        <v>0</v>
      </c>
      <c r="O104" s="63">
        <f t="shared" ref="O104:Q104" si="50">O105+O107+O106</f>
        <v>2.4319999999999999</v>
      </c>
      <c r="P104" s="63">
        <f t="shared" si="50"/>
        <v>45.856699999999996</v>
      </c>
      <c r="Q104" s="63">
        <f t="shared" si="50"/>
        <v>10.668073</v>
      </c>
      <c r="R104" s="48">
        <f t="shared" si="48"/>
        <v>58.956772999999998</v>
      </c>
      <c r="S104" s="33"/>
    </row>
    <row r="105" spans="1:19" s="6" customFormat="1" ht="15">
      <c r="A105" s="544"/>
      <c r="B105" s="530"/>
      <c r="C105" s="455"/>
      <c r="D105" s="455"/>
      <c r="E105" s="458"/>
      <c r="F105" s="458"/>
      <c r="G105" s="458"/>
      <c r="H105" s="458"/>
      <c r="I105" s="201" t="s">
        <v>25</v>
      </c>
      <c r="J105" s="470"/>
      <c r="K105" s="98" t="s">
        <v>26</v>
      </c>
      <c r="L105" s="98"/>
      <c r="M105" s="98"/>
      <c r="N105" s="60">
        <v>0</v>
      </c>
      <c r="O105" s="60">
        <v>0</v>
      </c>
      <c r="P105" s="60">
        <v>2.9546999999999999</v>
      </c>
      <c r="Q105" s="60">
        <v>10.668073</v>
      </c>
      <c r="R105" s="48">
        <f t="shared" si="48"/>
        <v>13.622772999999999</v>
      </c>
      <c r="S105" s="33"/>
    </row>
    <row r="106" spans="1:19" s="6" customFormat="1" ht="25.5">
      <c r="A106" s="544"/>
      <c r="B106" s="530"/>
      <c r="C106" s="455"/>
      <c r="D106" s="455"/>
      <c r="E106" s="458"/>
      <c r="F106" s="458"/>
      <c r="G106" s="458"/>
      <c r="H106" s="458"/>
      <c r="I106" s="188" t="s">
        <v>47</v>
      </c>
      <c r="J106" s="470"/>
      <c r="K106" s="98" t="s">
        <v>48</v>
      </c>
      <c r="L106" s="98"/>
      <c r="M106" s="98"/>
      <c r="N106" s="60">
        <v>0</v>
      </c>
      <c r="O106" s="60">
        <v>0</v>
      </c>
      <c r="P106" s="60">
        <v>41.195999999999998</v>
      </c>
      <c r="Q106" s="60">
        <v>0</v>
      </c>
      <c r="R106" s="48">
        <f t="shared" si="48"/>
        <v>41.195999999999998</v>
      </c>
      <c r="S106" s="33"/>
    </row>
    <row r="107" spans="1:19" s="6" customFormat="1" ht="25.5">
      <c r="A107" s="544"/>
      <c r="B107" s="530"/>
      <c r="C107" s="455"/>
      <c r="D107" s="455"/>
      <c r="E107" s="458"/>
      <c r="F107" s="458"/>
      <c r="G107" s="458"/>
      <c r="H107" s="458"/>
      <c r="I107" s="201" t="s">
        <v>348</v>
      </c>
      <c r="J107" s="470"/>
      <c r="K107" s="98" t="s">
        <v>147</v>
      </c>
      <c r="L107" s="98"/>
      <c r="M107" s="98"/>
      <c r="N107" s="60">
        <v>0</v>
      </c>
      <c r="O107" s="60">
        <v>2.4319999999999999</v>
      </c>
      <c r="P107" s="60">
        <v>1.706</v>
      </c>
      <c r="Q107" s="60">
        <v>0</v>
      </c>
      <c r="R107" s="48">
        <f t="shared" si="48"/>
        <v>4.1379999999999999</v>
      </c>
      <c r="S107" s="33"/>
    </row>
    <row r="108" spans="1:19" s="6" customFormat="1" ht="15">
      <c r="A108" s="544"/>
      <c r="B108" s="530"/>
      <c r="C108" s="455"/>
      <c r="D108" s="455"/>
      <c r="E108" s="458"/>
      <c r="F108" s="458"/>
      <c r="G108" s="458"/>
      <c r="H108" s="458"/>
      <c r="I108" s="201"/>
      <c r="J108" s="470"/>
      <c r="K108" s="55" t="s">
        <v>186</v>
      </c>
      <c r="L108" s="55"/>
      <c r="M108" s="55"/>
      <c r="N108" s="63">
        <f>N109</f>
        <v>0</v>
      </c>
      <c r="O108" s="63">
        <f t="shared" ref="O108:Q112" si="51">O109</f>
        <v>0</v>
      </c>
      <c r="P108" s="63">
        <f t="shared" si="51"/>
        <v>0</v>
      </c>
      <c r="Q108" s="63">
        <f t="shared" si="51"/>
        <v>10.921825999999999</v>
      </c>
      <c r="R108" s="48">
        <f t="shared" si="48"/>
        <v>10.921825999999999</v>
      </c>
      <c r="S108" s="33"/>
    </row>
    <row r="109" spans="1:19" s="6" customFormat="1" ht="15">
      <c r="A109" s="544"/>
      <c r="B109" s="530"/>
      <c r="C109" s="455"/>
      <c r="D109" s="455"/>
      <c r="E109" s="458"/>
      <c r="F109" s="458"/>
      <c r="G109" s="458"/>
      <c r="H109" s="458"/>
      <c r="I109" s="201" t="s">
        <v>25</v>
      </c>
      <c r="J109" s="470"/>
      <c r="K109" s="98" t="s">
        <v>26</v>
      </c>
      <c r="L109" s="98"/>
      <c r="M109" s="98"/>
      <c r="N109" s="60">
        <v>0</v>
      </c>
      <c r="O109" s="60">
        <v>0</v>
      </c>
      <c r="P109" s="60">
        <v>0</v>
      </c>
      <c r="Q109" s="60">
        <v>10.921825999999999</v>
      </c>
      <c r="R109" s="48">
        <f t="shared" si="48"/>
        <v>10.921825999999999</v>
      </c>
      <c r="S109" s="33"/>
    </row>
    <row r="110" spans="1:19" s="6" customFormat="1" ht="25.5">
      <c r="A110" s="544"/>
      <c r="B110" s="530"/>
      <c r="C110" s="455"/>
      <c r="D110" s="455"/>
      <c r="E110" s="458"/>
      <c r="F110" s="458"/>
      <c r="G110" s="458"/>
      <c r="H110" s="458"/>
      <c r="I110" s="199" t="s">
        <v>27</v>
      </c>
      <c r="J110" s="470"/>
      <c r="K110" s="55" t="s">
        <v>131</v>
      </c>
      <c r="L110" s="55"/>
      <c r="M110" s="55"/>
      <c r="N110" s="63">
        <f>N111</f>
        <v>0</v>
      </c>
      <c r="O110" s="63">
        <f t="shared" si="51"/>
        <v>0</v>
      </c>
      <c r="P110" s="63">
        <f t="shared" si="51"/>
        <v>1.7680940000000001</v>
      </c>
      <c r="Q110" s="63">
        <f t="shared" si="51"/>
        <v>2.6717330000000001</v>
      </c>
      <c r="R110" s="48">
        <f t="shared" si="48"/>
        <v>4.4398270000000002</v>
      </c>
      <c r="S110" s="33"/>
    </row>
    <row r="111" spans="1:19" s="6" customFormat="1" ht="15">
      <c r="A111" s="544"/>
      <c r="B111" s="530"/>
      <c r="C111" s="455"/>
      <c r="D111" s="455"/>
      <c r="E111" s="458"/>
      <c r="F111" s="458"/>
      <c r="G111" s="458"/>
      <c r="H111" s="458"/>
      <c r="I111" s="201" t="s">
        <v>25</v>
      </c>
      <c r="J111" s="470"/>
      <c r="K111" s="73" t="s">
        <v>26</v>
      </c>
      <c r="L111" s="313"/>
      <c r="M111" s="313"/>
      <c r="N111" s="60">
        <v>0</v>
      </c>
      <c r="O111" s="60">
        <v>0</v>
      </c>
      <c r="P111" s="60">
        <v>1.7680940000000001</v>
      </c>
      <c r="Q111" s="60">
        <v>2.6717330000000001</v>
      </c>
      <c r="R111" s="48">
        <f t="shared" si="48"/>
        <v>4.4398270000000002</v>
      </c>
      <c r="S111" s="33"/>
    </row>
    <row r="112" spans="1:19" s="3" customFormat="1" ht="38.25">
      <c r="A112" s="544"/>
      <c r="B112" s="530"/>
      <c r="C112" s="455"/>
      <c r="D112" s="455"/>
      <c r="E112" s="458"/>
      <c r="F112" s="458"/>
      <c r="G112" s="458"/>
      <c r="H112" s="458"/>
      <c r="I112" s="187" t="s">
        <v>350</v>
      </c>
      <c r="J112" s="470"/>
      <c r="K112" s="55" t="s">
        <v>351</v>
      </c>
      <c r="L112" s="55"/>
      <c r="M112" s="55"/>
      <c r="N112" s="63">
        <f>N113</f>
        <v>0</v>
      </c>
      <c r="O112" s="63">
        <f t="shared" si="51"/>
        <v>0</v>
      </c>
      <c r="P112" s="63">
        <f t="shared" si="51"/>
        <v>5.3330000000000002</v>
      </c>
      <c r="Q112" s="63">
        <f t="shared" si="51"/>
        <v>30</v>
      </c>
      <c r="R112" s="48">
        <f t="shared" si="48"/>
        <v>35.332999999999998</v>
      </c>
      <c r="S112" s="33"/>
    </row>
    <row r="113" spans="1:19" s="3" customFormat="1" ht="15">
      <c r="A113" s="544"/>
      <c r="B113" s="530"/>
      <c r="C113" s="455"/>
      <c r="D113" s="455"/>
      <c r="E113" s="458"/>
      <c r="F113" s="458"/>
      <c r="G113" s="458"/>
      <c r="H113" s="458"/>
      <c r="I113" s="201" t="s">
        <v>25</v>
      </c>
      <c r="J113" s="470"/>
      <c r="K113" s="73" t="s">
        <v>26</v>
      </c>
      <c r="L113" s="313"/>
      <c r="M113" s="313"/>
      <c r="N113" s="51">
        <v>0</v>
      </c>
      <c r="O113" s="51">
        <v>0</v>
      </c>
      <c r="P113" s="60">
        <v>5.3330000000000002</v>
      </c>
      <c r="Q113" s="60">
        <v>30</v>
      </c>
      <c r="R113" s="48">
        <f t="shared" si="48"/>
        <v>35.332999999999998</v>
      </c>
      <c r="S113" s="33"/>
    </row>
    <row r="114" spans="1:19" s="6" customFormat="1" ht="15" customHeight="1">
      <c r="A114" s="464">
        <v>8</v>
      </c>
      <c r="B114" s="457" t="s">
        <v>354</v>
      </c>
      <c r="C114" s="455"/>
      <c r="D114" s="455"/>
      <c r="E114" s="458"/>
      <c r="F114" s="458"/>
      <c r="G114" s="458"/>
      <c r="H114" s="458"/>
      <c r="I114" s="198" t="s">
        <v>22</v>
      </c>
      <c r="J114" s="460">
        <v>124</v>
      </c>
      <c r="K114" s="66"/>
      <c r="L114" s="66"/>
      <c r="M114" s="66"/>
      <c r="N114" s="43">
        <f>N115+N124+N118+N121+N126</f>
        <v>0</v>
      </c>
      <c r="O114" s="43">
        <f t="shared" ref="O114:Q114" si="52">O115+O124+O118+O121+O126</f>
        <v>126.372197</v>
      </c>
      <c r="P114" s="43">
        <f t="shared" si="52"/>
        <v>203.20114000000001</v>
      </c>
      <c r="Q114" s="43">
        <f t="shared" si="52"/>
        <v>134.27802600000001</v>
      </c>
      <c r="R114" s="43">
        <f>Q114+P114+O114+N114</f>
        <v>463.85136299999999</v>
      </c>
      <c r="S114" s="41"/>
    </row>
    <row r="115" spans="1:19" s="6" customFormat="1" ht="38.25">
      <c r="A115" s="465"/>
      <c r="B115" s="458"/>
      <c r="C115" s="455"/>
      <c r="D115" s="455"/>
      <c r="E115" s="458"/>
      <c r="F115" s="458"/>
      <c r="G115" s="458"/>
      <c r="H115" s="458"/>
      <c r="I115" s="54" t="s">
        <v>179</v>
      </c>
      <c r="J115" s="461"/>
      <c r="K115" s="97" t="s">
        <v>24</v>
      </c>
      <c r="L115" s="97"/>
      <c r="M115" s="97"/>
      <c r="N115" s="63">
        <f t="shared" ref="N115" si="53">N116+N117</f>
        <v>0</v>
      </c>
      <c r="O115" s="63">
        <f>O116+O117</f>
        <v>53.301676999999998</v>
      </c>
      <c r="P115" s="63">
        <f t="shared" ref="P115:Q115" si="54">P116+P117</f>
        <v>78.043139999999994</v>
      </c>
      <c r="Q115" s="63">
        <f t="shared" si="54"/>
        <v>70.964036000000007</v>
      </c>
      <c r="R115" s="48">
        <f t="shared" ref="R115:R127" si="55">Q115+P115+N115+O115</f>
        <v>202.308853</v>
      </c>
      <c r="S115" s="33"/>
    </row>
    <row r="116" spans="1:19" s="6" customFormat="1" ht="25.5">
      <c r="A116" s="465"/>
      <c r="B116" s="458"/>
      <c r="C116" s="455"/>
      <c r="D116" s="455"/>
      <c r="E116" s="458"/>
      <c r="F116" s="458"/>
      <c r="G116" s="458"/>
      <c r="H116" s="458"/>
      <c r="I116" s="201" t="s">
        <v>348</v>
      </c>
      <c r="J116" s="461"/>
      <c r="K116" s="73" t="s">
        <v>26</v>
      </c>
      <c r="L116" s="313"/>
      <c r="M116" s="313"/>
      <c r="N116" s="60">
        <v>0</v>
      </c>
      <c r="O116" s="60">
        <v>35.745677000000001</v>
      </c>
      <c r="P116" s="60">
        <v>70.027000000000001</v>
      </c>
      <c r="Q116" s="60">
        <v>67.979048000000006</v>
      </c>
      <c r="R116" s="48">
        <f t="shared" si="55"/>
        <v>173.75172500000002</v>
      </c>
      <c r="S116" s="33"/>
    </row>
    <row r="117" spans="1:19" s="6" customFormat="1" ht="25.5">
      <c r="A117" s="465"/>
      <c r="B117" s="458"/>
      <c r="C117" s="455"/>
      <c r="D117" s="455"/>
      <c r="E117" s="458"/>
      <c r="F117" s="458"/>
      <c r="G117" s="458"/>
      <c r="H117" s="458"/>
      <c r="I117" s="201" t="s">
        <v>47</v>
      </c>
      <c r="J117" s="461"/>
      <c r="K117" s="98" t="s">
        <v>147</v>
      </c>
      <c r="L117" s="98"/>
      <c r="M117" s="98"/>
      <c r="N117" s="60">
        <v>0</v>
      </c>
      <c r="O117" s="60">
        <v>17.556000000000001</v>
      </c>
      <c r="P117" s="60">
        <v>8.01614</v>
      </c>
      <c r="Q117" s="60">
        <v>2.984988</v>
      </c>
      <c r="R117" s="48">
        <f t="shared" si="55"/>
        <v>28.557127999999999</v>
      </c>
      <c r="S117" s="33"/>
    </row>
    <row r="118" spans="1:19" s="6" customFormat="1" ht="25.5">
      <c r="A118" s="465"/>
      <c r="B118" s="458"/>
      <c r="C118" s="455"/>
      <c r="D118" s="455"/>
      <c r="E118" s="458"/>
      <c r="F118" s="458"/>
      <c r="G118" s="458"/>
      <c r="H118" s="458"/>
      <c r="I118" s="199" t="s">
        <v>181</v>
      </c>
      <c r="J118" s="461"/>
      <c r="K118" s="55" t="s">
        <v>90</v>
      </c>
      <c r="L118" s="55"/>
      <c r="M118" s="55"/>
      <c r="N118" s="63">
        <f>N119+N120</f>
        <v>0</v>
      </c>
      <c r="O118" s="63">
        <f t="shared" ref="O118:Q118" si="56">O119+O120</f>
        <v>2.2000000000000002</v>
      </c>
      <c r="P118" s="63">
        <f t="shared" si="56"/>
        <v>3.2</v>
      </c>
      <c r="Q118" s="63">
        <f t="shared" si="56"/>
        <v>2.75</v>
      </c>
      <c r="R118" s="48">
        <f t="shared" si="55"/>
        <v>8.15</v>
      </c>
      <c r="S118" s="33"/>
    </row>
    <row r="119" spans="1:19" s="6" customFormat="1" ht="15">
      <c r="A119" s="465"/>
      <c r="B119" s="458"/>
      <c r="C119" s="455"/>
      <c r="D119" s="455"/>
      <c r="E119" s="458"/>
      <c r="F119" s="458"/>
      <c r="G119" s="458"/>
      <c r="H119" s="458"/>
      <c r="I119" s="201" t="s">
        <v>25</v>
      </c>
      <c r="J119" s="461"/>
      <c r="K119" s="73" t="s">
        <v>26</v>
      </c>
      <c r="L119" s="313"/>
      <c r="M119" s="313"/>
      <c r="N119" s="60">
        <v>0</v>
      </c>
      <c r="O119" s="60">
        <v>1.6</v>
      </c>
      <c r="P119" s="60">
        <v>3.2</v>
      </c>
      <c r="Q119" s="60">
        <v>2.75</v>
      </c>
      <c r="R119" s="48">
        <f t="shared" si="55"/>
        <v>7.5500000000000007</v>
      </c>
      <c r="S119" s="33"/>
    </row>
    <row r="120" spans="1:19" s="6" customFormat="1" ht="25.5">
      <c r="A120" s="465"/>
      <c r="B120" s="458"/>
      <c r="C120" s="455"/>
      <c r="D120" s="455"/>
      <c r="E120" s="458"/>
      <c r="F120" s="458"/>
      <c r="G120" s="458"/>
      <c r="H120" s="458"/>
      <c r="I120" s="201" t="s">
        <v>47</v>
      </c>
      <c r="J120" s="461"/>
      <c r="K120" s="98" t="s">
        <v>147</v>
      </c>
      <c r="L120" s="98"/>
      <c r="M120" s="98"/>
      <c r="N120" s="60">
        <v>0</v>
      </c>
      <c r="O120" s="60">
        <v>0.6</v>
      </c>
      <c r="P120" s="60">
        <v>0</v>
      </c>
      <c r="Q120" s="60">
        <v>0</v>
      </c>
      <c r="R120" s="48">
        <f t="shared" si="55"/>
        <v>0.6</v>
      </c>
      <c r="S120" s="285"/>
    </row>
    <row r="121" spans="1:19" s="6" customFormat="1" ht="25.5">
      <c r="A121" s="465"/>
      <c r="B121" s="458"/>
      <c r="C121" s="455"/>
      <c r="D121" s="455"/>
      <c r="E121" s="458"/>
      <c r="F121" s="458"/>
      <c r="G121" s="458"/>
      <c r="H121" s="458"/>
      <c r="I121" s="199" t="s">
        <v>182</v>
      </c>
      <c r="J121" s="461"/>
      <c r="K121" s="55" t="s">
        <v>35</v>
      </c>
      <c r="L121" s="55"/>
      <c r="M121" s="55"/>
      <c r="N121" s="63">
        <f>N122+N123</f>
        <v>0</v>
      </c>
      <c r="O121" s="63">
        <f t="shared" ref="O121:Q121" si="57">O122+O123</f>
        <v>38.584759999999996</v>
      </c>
      <c r="P121" s="63">
        <f t="shared" si="57"/>
        <v>121.958</v>
      </c>
      <c r="Q121" s="63">
        <f t="shared" si="57"/>
        <v>60.363990000000001</v>
      </c>
      <c r="R121" s="48">
        <f t="shared" si="55"/>
        <v>220.90674999999999</v>
      </c>
      <c r="S121" s="33"/>
    </row>
    <row r="122" spans="1:19" s="6" customFormat="1" ht="15">
      <c r="A122" s="465"/>
      <c r="B122" s="458"/>
      <c r="C122" s="455"/>
      <c r="D122" s="455"/>
      <c r="E122" s="458"/>
      <c r="F122" s="458"/>
      <c r="G122" s="458"/>
      <c r="H122" s="458"/>
      <c r="I122" s="201" t="s">
        <v>25</v>
      </c>
      <c r="J122" s="461"/>
      <c r="K122" s="98" t="s">
        <v>26</v>
      </c>
      <c r="L122" s="98"/>
      <c r="M122" s="98"/>
      <c r="N122" s="60">
        <v>0</v>
      </c>
      <c r="O122" s="60">
        <v>2.4769999999999999</v>
      </c>
      <c r="P122" s="60">
        <v>3.6920000000000002</v>
      </c>
      <c r="Q122" s="60">
        <v>11.863989999999999</v>
      </c>
      <c r="R122" s="48">
        <f t="shared" si="55"/>
        <v>18.032989999999998</v>
      </c>
      <c r="S122" s="33"/>
    </row>
    <row r="123" spans="1:19" s="6" customFormat="1" ht="25.5">
      <c r="A123" s="465"/>
      <c r="B123" s="458"/>
      <c r="C123" s="455"/>
      <c r="D123" s="455"/>
      <c r="E123" s="458"/>
      <c r="F123" s="458"/>
      <c r="G123" s="458"/>
      <c r="H123" s="458"/>
      <c r="I123" s="201" t="s">
        <v>348</v>
      </c>
      <c r="J123" s="461"/>
      <c r="K123" s="98" t="s">
        <v>147</v>
      </c>
      <c r="L123" s="98"/>
      <c r="M123" s="98"/>
      <c r="N123" s="60">
        <v>0</v>
      </c>
      <c r="O123" s="60">
        <v>36.107759999999999</v>
      </c>
      <c r="P123" s="60">
        <v>118.26600000000001</v>
      </c>
      <c r="Q123" s="60">
        <v>48.5</v>
      </c>
      <c r="R123" s="48">
        <f t="shared" si="55"/>
        <v>202.87376</v>
      </c>
      <c r="S123" s="33"/>
    </row>
    <row r="124" spans="1:19" s="6" customFormat="1" ht="25.5">
      <c r="A124" s="465"/>
      <c r="B124" s="458"/>
      <c r="C124" s="455"/>
      <c r="D124" s="455"/>
      <c r="E124" s="458"/>
      <c r="F124" s="458"/>
      <c r="G124" s="458"/>
      <c r="H124" s="458"/>
      <c r="I124" s="199" t="s">
        <v>27</v>
      </c>
      <c r="J124" s="461"/>
      <c r="K124" s="55" t="s">
        <v>131</v>
      </c>
      <c r="L124" s="55"/>
      <c r="M124" s="55"/>
      <c r="N124" s="63">
        <f>N125</f>
        <v>0</v>
      </c>
      <c r="O124" s="63">
        <f t="shared" ref="O124:Q126" si="58">O125</f>
        <v>0</v>
      </c>
      <c r="P124" s="63">
        <f t="shared" si="58"/>
        <v>0</v>
      </c>
      <c r="Q124" s="63">
        <f t="shared" si="58"/>
        <v>0.2</v>
      </c>
      <c r="R124" s="48">
        <f t="shared" si="55"/>
        <v>0.2</v>
      </c>
      <c r="S124" s="33"/>
    </row>
    <row r="125" spans="1:19" s="6" customFormat="1" ht="15">
      <c r="A125" s="465"/>
      <c r="B125" s="458"/>
      <c r="C125" s="455"/>
      <c r="D125" s="455"/>
      <c r="E125" s="458"/>
      <c r="F125" s="458"/>
      <c r="G125" s="458"/>
      <c r="H125" s="458"/>
      <c r="I125" s="201" t="s">
        <v>25</v>
      </c>
      <c r="J125" s="461"/>
      <c r="K125" s="73" t="s">
        <v>26</v>
      </c>
      <c r="L125" s="313"/>
      <c r="M125" s="313"/>
      <c r="N125" s="60">
        <v>0</v>
      </c>
      <c r="O125" s="60">
        <v>0</v>
      </c>
      <c r="P125" s="60">
        <v>0</v>
      </c>
      <c r="Q125" s="60">
        <v>0.2</v>
      </c>
      <c r="R125" s="48">
        <f t="shared" si="55"/>
        <v>0.2</v>
      </c>
      <c r="S125" s="33"/>
    </row>
    <row r="126" spans="1:19" s="6" customFormat="1" ht="38.25">
      <c r="A126" s="465"/>
      <c r="B126" s="458"/>
      <c r="C126" s="455"/>
      <c r="D126" s="455"/>
      <c r="E126" s="458"/>
      <c r="F126" s="458"/>
      <c r="G126" s="458"/>
      <c r="H126" s="458"/>
      <c r="I126" s="67" t="s">
        <v>134</v>
      </c>
      <c r="J126" s="461"/>
      <c r="K126" s="292" t="s">
        <v>135</v>
      </c>
      <c r="L126" s="292"/>
      <c r="M126" s="292"/>
      <c r="N126" s="63">
        <f>N127</f>
        <v>0</v>
      </c>
      <c r="O126" s="63">
        <f t="shared" si="58"/>
        <v>32.285760000000003</v>
      </c>
      <c r="P126" s="63">
        <f t="shared" si="58"/>
        <v>0</v>
      </c>
      <c r="Q126" s="63">
        <f t="shared" si="58"/>
        <v>0</v>
      </c>
      <c r="R126" s="48">
        <f t="shared" si="55"/>
        <v>32.285760000000003</v>
      </c>
      <c r="S126" s="285"/>
    </row>
    <row r="127" spans="1:19" s="6" customFormat="1" ht="25.5">
      <c r="A127" s="466"/>
      <c r="B127" s="459"/>
      <c r="C127" s="455"/>
      <c r="D127" s="455"/>
      <c r="E127" s="458"/>
      <c r="F127" s="458"/>
      <c r="G127" s="458"/>
      <c r="H127" s="458"/>
      <c r="I127" s="201" t="s">
        <v>348</v>
      </c>
      <c r="J127" s="462"/>
      <c r="K127" s="98" t="s">
        <v>147</v>
      </c>
      <c r="L127" s="98"/>
      <c r="M127" s="98"/>
      <c r="N127" s="60">
        <v>0</v>
      </c>
      <c r="O127" s="60">
        <v>32.285760000000003</v>
      </c>
      <c r="P127" s="60">
        <v>0</v>
      </c>
      <c r="Q127" s="60">
        <v>0</v>
      </c>
      <c r="R127" s="48">
        <f t="shared" si="55"/>
        <v>32.285760000000003</v>
      </c>
      <c r="S127" s="285"/>
    </row>
    <row r="128" spans="1:19" s="6" customFormat="1" ht="15" customHeight="1">
      <c r="A128" s="544">
        <v>9</v>
      </c>
      <c r="B128" s="530" t="s">
        <v>355</v>
      </c>
      <c r="C128" s="455"/>
      <c r="D128" s="455"/>
      <c r="E128" s="458"/>
      <c r="F128" s="458"/>
      <c r="G128" s="458"/>
      <c r="H128" s="458"/>
      <c r="I128" s="198" t="s">
        <v>22</v>
      </c>
      <c r="J128" s="470">
        <v>124</v>
      </c>
      <c r="K128" s="66"/>
      <c r="L128" s="66"/>
      <c r="M128" s="66"/>
      <c r="N128" s="43">
        <f>N129+N134+N139+N132+N136+N141</f>
        <v>0</v>
      </c>
      <c r="O128" s="43">
        <f>O129+O134+O139+O132+O136+O141</f>
        <v>25.293097000000003</v>
      </c>
      <c r="P128" s="43">
        <f>P129+P134+P139+P132+P136+P141</f>
        <v>50.561803999999995</v>
      </c>
      <c r="Q128" s="43">
        <f>Q129+Q134+Q139+Q132+Q136+Q141</f>
        <v>44.002737000000003</v>
      </c>
      <c r="R128" s="43">
        <f>Q128+P128+O128+N128</f>
        <v>119.85763799999999</v>
      </c>
      <c r="S128" s="41"/>
    </row>
    <row r="129" spans="1:19" s="6" customFormat="1" ht="38.25">
      <c r="A129" s="544"/>
      <c r="B129" s="530"/>
      <c r="C129" s="455"/>
      <c r="D129" s="455"/>
      <c r="E129" s="458"/>
      <c r="F129" s="458"/>
      <c r="G129" s="458"/>
      <c r="H129" s="458"/>
      <c r="I129" s="54" t="s">
        <v>179</v>
      </c>
      <c r="J129" s="470"/>
      <c r="K129" s="97" t="s">
        <v>24</v>
      </c>
      <c r="L129" s="97"/>
      <c r="M129" s="97"/>
      <c r="N129" s="63">
        <f>N130+N131</f>
        <v>0</v>
      </c>
      <c r="O129" s="63">
        <f t="shared" ref="O129:Q129" si="59">O130+O131</f>
        <v>12.802487000000001</v>
      </c>
      <c r="P129" s="63">
        <f t="shared" si="59"/>
        <v>45.605936999999997</v>
      </c>
      <c r="Q129" s="63">
        <f t="shared" si="59"/>
        <v>40.372700999999999</v>
      </c>
      <c r="R129" s="48">
        <f t="shared" ref="R129:R140" si="60">Q129+P129+N129+O129</f>
        <v>98.781124999999989</v>
      </c>
      <c r="S129" s="33"/>
    </row>
    <row r="130" spans="1:19" s="6" customFormat="1" ht="25.5">
      <c r="A130" s="544"/>
      <c r="B130" s="530"/>
      <c r="C130" s="455"/>
      <c r="D130" s="455"/>
      <c r="E130" s="458"/>
      <c r="F130" s="458"/>
      <c r="G130" s="458"/>
      <c r="H130" s="458"/>
      <c r="I130" s="201" t="s">
        <v>348</v>
      </c>
      <c r="J130" s="470"/>
      <c r="K130" s="73" t="s">
        <v>26</v>
      </c>
      <c r="L130" s="313"/>
      <c r="M130" s="313"/>
      <c r="N130" s="60">
        <v>0</v>
      </c>
      <c r="O130" s="60">
        <v>10.803487000000001</v>
      </c>
      <c r="P130" s="60">
        <v>40.184936999999998</v>
      </c>
      <c r="Q130" s="60">
        <v>40.372700999999999</v>
      </c>
      <c r="R130" s="48">
        <f t="shared" si="60"/>
        <v>91.361125000000001</v>
      </c>
      <c r="S130" s="33"/>
    </row>
    <row r="131" spans="1:19" s="6" customFormat="1" ht="25.5">
      <c r="A131" s="544"/>
      <c r="B131" s="530"/>
      <c r="C131" s="455"/>
      <c r="D131" s="455"/>
      <c r="E131" s="458"/>
      <c r="F131" s="458"/>
      <c r="G131" s="458"/>
      <c r="H131" s="458"/>
      <c r="I131" s="201" t="s">
        <v>47</v>
      </c>
      <c r="J131" s="470"/>
      <c r="K131" s="98" t="s">
        <v>147</v>
      </c>
      <c r="L131" s="98"/>
      <c r="M131" s="98"/>
      <c r="N131" s="60">
        <v>0</v>
      </c>
      <c r="O131" s="60">
        <v>1.9990000000000001</v>
      </c>
      <c r="P131" s="60">
        <v>5.4210000000000003</v>
      </c>
      <c r="Q131" s="60">
        <v>0</v>
      </c>
      <c r="R131" s="48">
        <f t="shared" si="60"/>
        <v>7.42</v>
      </c>
      <c r="S131" s="33"/>
    </row>
    <row r="132" spans="1:19" s="6" customFormat="1" ht="25.5">
      <c r="A132" s="544"/>
      <c r="B132" s="530"/>
      <c r="C132" s="455"/>
      <c r="D132" s="455"/>
      <c r="E132" s="458"/>
      <c r="F132" s="458"/>
      <c r="G132" s="458"/>
      <c r="H132" s="458"/>
      <c r="I132" s="199" t="s">
        <v>181</v>
      </c>
      <c r="J132" s="470"/>
      <c r="K132" s="55" t="s">
        <v>90</v>
      </c>
      <c r="L132" s="55"/>
      <c r="M132" s="55"/>
      <c r="N132" s="63">
        <f>N133</f>
        <v>0</v>
      </c>
      <c r="O132" s="63">
        <f t="shared" ref="O132:Q132" si="61">O133</f>
        <v>0</v>
      </c>
      <c r="P132" s="63">
        <f t="shared" si="61"/>
        <v>0</v>
      </c>
      <c r="Q132" s="63">
        <f t="shared" si="61"/>
        <v>0</v>
      </c>
      <c r="R132" s="48">
        <f t="shared" si="60"/>
        <v>0</v>
      </c>
      <c r="S132" s="33"/>
    </row>
    <row r="133" spans="1:19" s="6" customFormat="1" ht="15">
      <c r="A133" s="544"/>
      <c r="B133" s="530"/>
      <c r="C133" s="455"/>
      <c r="D133" s="455"/>
      <c r="E133" s="458"/>
      <c r="F133" s="458"/>
      <c r="G133" s="458"/>
      <c r="H133" s="458"/>
      <c r="I133" s="201" t="s">
        <v>25</v>
      </c>
      <c r="J133" s="470"/>
      <c r="K133" s="73" t="s">
        <v>26</v>
      </c>
      <c r="L133" s="313"/>
      <c r="M133" s="313"/>
      <c r="N133" s="60">
        <v>0</v>
      </c>
      <c r="O133" s="60">
        <v>0</v>
      </c>
      <c r="P133" s="60">
        <v>0</v>
      </c>
      <c r="Q133" s="60">
        <v>0</v>
      </c>
      <c r="R133" s="48">
        <f t="shared" si="60"/>
        <v>0</v>
      </c>
      <c r="S133" s="33"/>
    </row>
    <row r="134" spans="1:19" s="6" customFormat="1" ht="25.5">
      <c r="A134" s="544"/>
      <c r="B134" s="530"/>
      <c r="C134" s="455"/>
      <c r="D134" s="455"/>
      <c r="E134" s="458"/>
      <c r="F134" s="458"/>
      <c r="G134" s="458"/>
      <c r="H134" s="458"/>
      <c r="I134" s="199" t="s">
        <v>149</v>
      </c>
      <c r="J134" s="470"/>
      <c r="K134" s="55" t="s">
        <v>39</v>
      </c>
      <c r="L134" s="55"/>
      <c r="M134" s="55"/>
      <c r="N134" s="63">
        <f>N135</f>
        <v>0</v>
      </c>
      <c r="O134" s="63">
        <f t="shared" ref="O134:Q134" si="62">O135</f>
        <v>0</v>
      </c>
      <c r="P134" s="63">
        <f t="shared" si="62"/>
        <v>0</v>
      </c>
      <c r="Q134" s="63">
        <f t="shared" si="62"/>
        <v>0</v>
      </c>
      <c r="R134" s="48">
        <f t="shared" si="60"/>
        <v>0</v>
      </c>
      <c r="S134" s="33"/>
    </row>
    <row r="135" spans="1:19" s="6" customFormat="1" ht="15">
      <c r="A135" s="544"/>
      <c r="B135" s="530"/>
      <c r="C135" s="455"/>
      <c r="D135" s="455"/>
      <c r="E135" s="458"/>
      <c r="F135" s="458"/>
      <c r="G135" s="458"/>
      <c r="H135" s="458"/>
      <c r="I135" s="201" t="s">
        <v>25</v>
      </c>
      <c r="J135" s="470"/>
      <c r="K135" s="73" t="s">
        <v>26</v>
      </c>
      <c r="L135" s="313"/>
      <c r="M135" s="313"/>
      <c r="N135" s="60">
        <v>0</v>
      </c>
      <c r="O135" s="60">
        <v>0</v>
      </c>
      <c r="P135" s="60">
        <v>0</v>
      </c>
      <c r="Q135" s="60">
        <v>0</v>
      </c>
      <c r="R135" s="48">
        <f t="shared" si="60"/>
        <v>0</v>
      </c>
      <c r="S135" s="33"/>
    </row>
    <row r="136" spans="1:19" s="6" customFormat="1" ht="25.5">
      <c r="A136" s="544"/>
      <c r="B136" s="530"/>
      <c r="C136" s="455"/>
      <c r="D136" s="455"/>
      <c r="E136" s="458"/>
      <c r="F136" s="458"/>
      <c r="G136" s="458"/>
      <c r="H136" s="458"/>
      <c r="I136" s="199" t="s">
        <v>182</v>
      </c>
      <c r="J136" s="470"/>
      <c r="K136" s="55" t="s">
        <v>35</v>
      </c>
      <c r="L136" s="55"/>
      <c r="M136" s="55"/>
      <c r="N136" s="63">
        <f>N137+N138</f>
        <v>0</v>
      </c>
      <c r="O136" s="63">
        <f t="shared" ref="O136:Q136" si="63">O137+O138</f>
        <v>12.49061</v>
      </c>
      <c r="P136" s="63">
        <f t="shared" si="63"/>
        <v>1.8458669999999999</v>
      </c>
      <c r="Q136" s="63">
        <f t="shared" si="63"/>
        <v>3.4910359999999998</v>
      </c>
      <c r="R136" s="48">
        <f t="shared" si="60"/>
        <v>17.827513</v>
      </c>
      <c r="S136" s="33"/>
    </row>
    <row r="137" spans="1:19" s="6" customFormat="1" ht="15">
      <c r="A137" s="544"/>
      <c r="B137" s="530"/>
      <c r="C137" s="455"/>
      <c r="D137" s="455"/>
      <c r="E137" s="458"/>
      <c r="F137" s="458"/>
      <c r="G137" s="458"/>
      <c r="H137" s="458"/>
      <c r="I137" s="201" t="s">
        <v>25</v>
      </c>
      <c r="J137" s="470"/>
      <c r="K137" s="98" t="s">
        <v>26</v>
      </c>
      <c r="L137" s="98"/>
      <c r="M137" s="98"/>
      <c r="N137" s="60">
        <v>0</v>
      </c>
      <c r="O137" s="60">
        <v>0.95460999999999996</v>
      </c>
      <c r="P137" s="60">
        <v>1.8458669999999999</v>
      </c>
      <c r="Q137" s="60">
        <v>3.4910359999999998</v>
      </c>
      <c r="R137" s="48">
        <f t="shared" si="60"/>
        <v>6.2915129999999992</v>
      </c>
      <c r="S137" s="33"/>
    </row>
    <row r="138" spans="1:19" s="6" customFormat="1" ht="25.5">
      <c r="A138" s="544"/>
      <c r="B138" s="530"/>
      <c r="C138" s="455"/>
      <c r="D138" s="455"/>
      <c r="E138" s="458"/>
      <c r="F138" s="458"/>
      <c r="G138" s="458"/>
      <c r="H138" s="458"/>
      <c r="I138" s="201" t="s">
        <v>348</v>
      </c>
      <c r="J138" s="470"/>
      <c r="K138" s="98" t="s">
        <v>147</v>
      </c>
      <c r="L138" s="98"/>
      <c r="M138" s="98"/>
      <c r="N138" s="60">
        <v>0</v>
      </c>
      <c r="O138" s="60">
        <v>11.536</v>
      </c>
      <c r="P138" s="60">
        <v>0</v>
      </c>
      <c r="Q138" s="60">
        <v>0</v>
      </c>
      <c r="R138" s="48">
        <f t="shared" si="60"/>
        <v>11.536</v>
      </c>
      <c r="S138" s="33"/>
    </row>
    <row r="139" spans="1:19" s="6" customFormat="1" ht="25.5">
      <c r="A139" s="544"/>
      <c r="B139" s="530"/>
      <c r="C139" s="455"/>
      <c r="D139" s="455"/>
      <c r="E139" s="458"/>
      <c r="F139" s="458"/>
      <c r="G139" s="458"/>
      <c r="H139" s="458"/>
      <c r="I139" s="199" t="s">
        <v>27</v>
      </c>
      <c r="J139" s="470"/>
      <c r="K139" s="55" t="s">
        <v>131</v>
      </c>
      <c r="L139" s="55"/>
      <c r="M139" s="55"/>
      <c r="N139" s="63">
        <f>N140</f>
        <v>0</v>
      </c>
      <c r="O139" s="63">
        <f t="shared" ref="O139:Q141" si="64">O140</f>
        <v>0</v>
      </c>
      <c r="P139" s="63">
        <f t="shared" si="64"/>
        <v>0.65</v>
      </c>
      <c r="Q139" s="63">
        <f t="shared" si="64"/>
        <v>0.13900000000000001</v>
      </c>
      <c r="R139" s="48">
        <f t="shared" si="60"/>
        <v>0.78900000000000003</v>
      </c>
      <c r="S139" s="33"/>
    </row>
    <row r="140" spans="1:19" s="6" customFormat="1" ht="15">
      <c r="A140" s="544"/>
      <c r="B140" s="530"/>
      <c r="C140" s="455"/>
      <c r="D140" s="455"/>
      <c r="E140" s="458"/>
      <c r="F140" s="458"/>
      <c r="G140" s="458"/>
      <c r="H140" s="458"/>
      <c r="I140" s="201" t="s">
        <v>25</v>
      </c>
      <c r="J140" s="470"/>
      <c r="K140" s="73" t="s">
        <v>26</v>
      </c>
      <c r="L140" s="313"/>
      <c r="M140" s="313"/>
      <c r="N140" s="60">
        <v>0</v>
      </c>
      <c r="O140" s="60">
        <v>0</v>
      </c>
      <c r="P140" s="60">
        <v>0.65</v>
      </c>
      <c r="Q140" s="60">
        <v>0.13900000000000001</v>
      </c>
      <c r="R140" s="48">
        <f t="shared" si="60"/>
        <v>0.78900000000000003</v>
      </c>
      <c r="S140" s="33"/>
    </row>
    <row r="141" spans="1:19" s="3" customFormat="1" ht="38.25">
      <c r="A141" s="544"/>
      <c r="B141" s="530"/>
      <c r="C141" s="455"/>
      <c r="D141" s="455"/>
      <c r="E141" s="458"/>
      <c r="F141" s="458"/>
      <c r="G141" s="458"/>
      <c r="H141" s="458"/>
      <c r="I141" s="187" t="s">
        <v>350</v>
      </c>
      <c r="J141" s="470"/>
      <c r="K141" s="55" t="s">
        <v>351</v>
      </c>
      <c r="L141" s="55"/>
      <c r="M141" s="55"/>
      <c r="N141" s="63">
        <f>N142</f>
        <v>0</v>
      </c>
      <c r="O141" s="63">
        <f t="shared" si="64"/>
        <v>0</v>
      </c>
      <c r="P141" s="63">
        <f t="shared" si="64"/>
        <v>2.46</v>
      </c>
      <c r="Q141" s="63">
        <f t="shared" si="64"/>
        <v>0</v>
      </c>
      <c r="R141" s="48">
        <f t="shared" ref="R141:R142" si="65">Q141+P141+N141+O141</f>
        <v>2.46</v>
      </c>
      <c r="S141" s="33"/>
    </row>
    <row r="142" spans="1:19" s="3" customFormat="1" ht="15">
      <c r="A142" s="544"/>
      <c r="B142" s="530"/>
      <c r="C142" s="455"/>
      <c r="D142" s="455"/>
      <c r="E142" s="458"/>
      <c r="F142" s="458"/>
      <c r="G142" s="458"/>
      <c r="H142" s="458"/>
      <c r="I142" s="201" t="s">
        <v>25</v>
      </c>
      <c r="J142" s="470"/>
      <c r="K142" s="73" t="s">
        <v>26</v>
      </c>
      <c r="L142" s="313"/>
      <c r="M142" s="313"/>
      <c r="N142" s="60">
        <v>0</v>
      </c>
      <c r="O142" s="60">
        <v>0</v>
      </c>
      <c r="P142" s="60">
        <v>2.46</v>
      </c>
      <c r="Q142" s="60">
        <v>0</v>
      </c>
      <c r="R142" s="48">
        <f t="shared" si="65"/>
        <v>2.46</v>
      </c>
      <c r="S142" s="33"/>
    </row>
    <row r="143" spans="1:19" s="6" customFormat="1" ht="15" customHeight="1">
      <c r="A143" s="544">
        <v>10</v>
      </c>
      <c r="B143" s="530" t="s">
        <v>356</v>
      </c>
      <c r="C143" s="455"/>
      <c r="D143" s="455"/>
      <c r="E143" s="458"/>
      <c r="F143" s="458"/>
      <c r="G143" s="458"/>
      <c r="H143" s="458"/>
      <c r="I143" s="198" t="s">
        <v>22</v>
      </c>
      <c r="J143" s="470">
        <v>124</v>
      </c>
      <c r="K143" s="66"/>
      <c r="L143" s="66"/>
      <c r="M143" s="66"/>
      <c r="N143" s="43">
        <f>N144+N152+N147+N149</f>
        <v>0</v>
      </c>
      <c r="O143" s="43">
        <f t="shared" ref="O143:Q143" si="66">O144+O152+O147+O149</f>
        <v>26.994484</v>
      </c>
      <c r="P143" s="43">
        <f t="shared" si="66"/>
        <v>80.984443999999996</v>
      </c>
      <c r="Q143" s="43">
        <f t="shared" si="66"/>
        <v>66.384216000000009</v>
      </c>
      <c r="R143" s="43">
        <f>Q143+P143+O143+N143</f>
        <v>174.36314400000001</v>
      </c>
      <c r="S143" s="41"/>
    </row>
    <row r="144" spans="1:19" s="6" customFormat="1" ht="38.25">
      <c r="A144" s="544"/>
      <c r="B144" s="530"/>
      <c r="C144" s="455"/>
      <c r="D144" s="455"/>
      <c r="E144" s="458"/>
      <c r="F144" s="458"/>
      <c r="G144" s="458"/>
      <c r="H144" s="458"/>
      <c r="I144" s="54" t="s">
        <v>179</v>
      </c>
      <c r="J144" s="470"/>
      <c r="K144" s="97" t="s">
        <v>24</v>
      </c>
      <c r="L144" s="97"/>
      <c r="M144" s="97"/>
      <c r="N144" s="63">
        <f>N145+N146</f>
        <v>0</v>
      </c>
      <c r="O144" s="63">
        <f t="shared" ref="O144:Q144" si="67">O145+O146</f>
        <v>26.994484</v>
      </c>
      <c r="P144" s="63">
        <f t="shared" si="67"/>
        <v>65.551506000000003</v>
      </c>
      <c r="Q144" s="63">
        <f t="shared" si="67"/>
        <v>61.752216000000004</v>
      </c>
      <c r="R144" s="48">
        <f t="shared" ref="R144:R153" si="68">Q144+P144+N144+O144</f>
        <v>154.29820599999999</v>
      </c>
      <c r="S144" s="33"/>
    </row>
    <row r="145" spans="1:19" s="6" customFormat="1" ht="25.5">
      <c r="A145" s="544"/>
      <c r="B145" s="530"/>
      <c r="C145" s="455"/>
      <c r="D145" s="455"/>
      <c r="E145" s="458"/>
      <c r="F145" s="458"/>
      <c r="G145" s="458"/>
      <c r="H145" s="458"/>
      <c r="I145" s="201" t="s">
        <v>348</v>
      </c>
      <c r="J145" s="470"/>
      <c r="K145" s="73" t="s">
        <v>26</v>
      </c>
      <c r="L145" s="313"/>
      <c r="M145" s="313"/>
      <c r="N145" s="60">
        <v>0</v>
      </c>
      <c r="O145" s="60">
        <v>16.451484000000001</v>
      </c>
      <c r="P145" s="60">
        <v>49.994506000000001</v>
      </c>
      <c r="Q145" s="60">
        <v>60.579216000000002</v>
      </c>
      <c r="R145" s="48">
        <f t="shared" si="68"/>
        <v>127.025206</v>
      </c>
      <c r="S145" s="33"/>
    </row>
    <row r="146" spans="1:19" s="6" customFormat="1" ht="25.5">
      <c r="A146" s="544"/>
      <c r="B146" s="530"/>
      <c r="C146" s="455"/>
      <c r="D146" s="455"/>
      <c r="E146" s="458"/>
      <c r="F146" s="458"/>
      <c r="G146" s="458"/>
      <c r="H146" s="458"/>
      <c r="I146" s="201" t="s">
        <v>47</v>
      </c>
      <c r="J146" s="470"/>
      <c r="K146" s="98" t="s">
        <v>147</v>
      </c>
      <c r="L146" s="98"/>
      <c r="M146" s="98"/>
      <c r="N146" s="60">
        <v>0</v>
      </c>
      <c r="O146" s="60">
        <v>10.542999999999999</v>
      </c>
      <c r="P146" s="60">
        <v>15.557</v>
      </c>
      <c r="Q146" s="60">
        <v>1.173</v>
      </c>
      <c r="R146" s="48">
        <f t="shared" si="68"/>
        <v>27.273</v>
      </c>
      <c r="S146" s="33"/>
    </row>
    <row r="147" spans="1:19" s="6" customFormat="1" ht="25.5">
      <c r="A147" s="544"/>
      <c r="B147" s="530"/>
      <c r="C147" s="455"/>
      <c r="D147" s="455"/>
      <c r="E147" s="458"/>
      <c r="F147" s="458"/>
      <c r="G147" s="458"/>
      <c r="H147" s="458"/>
      <c r="I147" s="199" t="s">
        <v>181</v>
      </c>
      <c r="J147" s="470"/>
      <c r="K147" s="55" t="s">
        <v>90</v>
      </c>
      <c r="L147" s="55"/>
      <c r="M147" s="55"/>
      <c r="N147" s="63">
        <f>N148</f>
        <v>0</v>
      </c>
      <c r="O147" s="63">
        <f t="shared" ref="O147:Q147" si="69">O148</f>
        <v>0</v>
      </c>
      <c r="P147" s="63">
        <f t="shared" si="69"/>
        <v>0</v>
      </c>
      <c r="Q147" s="63">
        <f t="shared" si="69"/>
        <v>0.5</v>
      </c>
      <c r="R147" s="48">
        <f t="shared" si="68"/>
        <v>0.5</v>
      </c>
      <c r="S147" s="33"/>
    </row>
    <row r="148" spans="1:19" s="6" customFormat="1" ht="15">
      <c r="A148" s="544"/>
      <c r="B148" s="530"/>
      <c r="C148" s="455"/>
      <c r="D148" s="455"/>
      <c r="E148" s="458"/>
      <c r="F148" s="458"/>
      <c r="G148" s="458"/>
      <c r="H148" s="458"/>
      <c r="I148" s="201" t="s">
        <v>25</v>
      </c>
      <c r="J148" s="470"/>
      <c r="K148" s="73" t="s">
        <v>26</v>
      </c>
      <c r="L148" s="313"/>
      <c r="M148" s="313"/>
      <c r="N148" s="60">
        <v>0</v>
      </c>
      <c r="O148" s="60">
        <v>0</v>
      </c>
      <c r="P148" s="60">
        <v>0</v>
      </c>
      <c r="Q148" s="60">
        <v>0.5</v>
      </c>
      <c r="R148" s="48">
        <f t="shared" si="68"/>
        <v>0.5</v>
      </c>
      <c r="S148" s="33"/>
    </row>
    <row r="149" spans="1:19" s="6" customFormat="1" ht="25.5">
      <c r="A149" s="544"/>
      <c r="B149" s="530"/>
      <c r="C149" s="455"/>
      <c r="D149" s="455"/>
      <c r="E149" s="458"/>
      <c r="F149" s="458"/>
      <c r="G149" s="458"/>
      <c r="H149" s="458"/>
      <c r="I149" s="199" t="s">
        <v>182</v>
      </c>
      <c r="J149" s="470"/>
      <c r="K149" s="55" t="s">
        <v>35</v>
      </c>
      <c r="L149" s="55"/>
      <c r="M149" s="55"/>
      <c r="N149" s="63">
        <f>N150+N151</f>
        <v>0</v>
      </c>
      <c r="O149" s="63">
        <f t="shared" ref="O149:Q149" si="70">O150+O151</f>
        <v>0</v>
      </c>
      <c r="P149" s="63">
        <f t="shared" si="70"/>
        <v>15.245888000000001</v>
      </c>
      <c r="Q149" s="63">
        <f t="shared" si="70"/>
        <v>3.9319999999999999</v>
      </c>
      <c r="R149" s="48">
        <f t="shared" si="68"/>
        <v>19.177887999999999</v>
      </c>
      <c r="S149" s="33"/>
    </row>
    <row r="150" spans="1:19" s="6" customFormat="1" ht="15">
      <c r="A150" s="544"/>
      <c r="B150" s="530"/>
      <c r="C150" s="455"/>
      <c r="D150" s="455"/>
      <c r="E150" s="458"/>
      <c r="F150" s="458"/>
      <c r="G150" s="458"/>
      <c r="H150" s="458"/>
      <c r="I150" s="201" t="s">
        <v>25</v>
      </c>
      <c r="J150" s="470"/>
      <c r="K150" s="98" t="s">
        <v>26</v>
      </c>
      <c r="L150" s="98"/>
      <c r="M150" s="98"/>
      <c r="N150" s="60">
        <v>0</v>
      </c>
      <c r="O150" s="60">
        <v>0</v>
      </c>
      <c r="P150" s="60">
        <v>1.845888</v>
      </c>
      <c r="Q150" s="60">
        <v>3.9319999999999999</v>
      </c>
      <c r="R150" s="48">
        <f t="shared" si="68"/>
        <v>5.7778879999999999</v>
      </c>
      <c r="S150" s="33"/>
    </row>
    <row r="151" spans="1:19" s="6" customFormat="1" ht="25.5">
      <c r="A151" s="544"/>
      <c r="B151" s="530"/>
      <c r="C151" s="455"/>
      <c r="D151" s="455"/>
      <c r="E151" s="458"/>
      <c r="F151" s="458"/>
      <c r="G151" s="458"/>
      <c r="H151" s="458"/>
      <c r="I151" s="201" t="s">
        <v>348</v>
      </c>
      <c r="J151" s="470"/>
      <c r="K151" s="98" t="s">
        <v>147</v>
      </c>
      <c r="L151" s="98"/>
      <c r="M151" s="98"/>
      <c r="N151" s="60">
        <v>0</v>
      </c>
      <c r="O151" s="60">
        <v>0</v>
      </c>
      <c r="P151" s="60">
        <v>13.4</v>
      </c>
      <c r="Q151" s="60">
        <v>0</v>
      </c>
      <c r="R151" s="48">
        <f t="shared" si="68"/>
        <v>13.4</v>
      </c>
      <c r="S151" s="33"/>
    </row>
    <row r="152" spans="1:19" s="6" customFormat="1" ht="25.5">
      <c r="A152" s="544"/>
      <c r="B152" s="530"/>
      <c r="C152" s="455"/>
      <c r="D152" s="455"/>
      <c r="E152" s="458"/>
      <c r="F152" s="458"/>
      <c r="G152" s="458"/>
      <c r="H152" s="458"/>
      <c r="I152" s="199" t="s">
        <v>27</v>
      </c>
      <c r="J152" s="470"/>
      <c r="K152" s="55" t="s">
        <v>131</v>
      </c>
      <c r="L152" s="55"/>
      <c r="M152" s="55"/>
      <c r="N152" s="63">
        <f>N153</f>
        <v>0</v>
      </c>
      <c r="O152" s="63">
        <f t="shared" ref="O152:Q152" si="71">O153</f>
        <v>0</v>
      </c>
      <c r="P152" s="63">
        <f t="shared" si="71"/>
        <v>0.18704999999999999</v>
      </c>
      <c r="Q152" s="63">
        <f t="shared" si="71"/>
        <v>0.2</v>
      </c>
      <c r="R152" s="48">
        <f t="shared" si="68"/>
        <v>0.38705000000000001</v>
      </c>
      <c r="S152" s="33"/>
    </row>
    <row r="153" spans="1:19" s="6" customFormat="1" ht="15">
      <c r="A153" s="544"/>
      <c r="B153" s="530"/>
      <c r="C153" s="455"/>
      <c r="D153" s="455"/>
      <c r="E153" s="458"/>
      <c r="F153" s="458"/>
      <c r="G153" s="458"/>
      <c r="H153" s="458"/>
      <c r="I153" s="201" t="s">
        <v>25</v>
      </c>
      <c r="J153" s="470"/>
      <c r="K153" s="73" t="s">
        <v>26</v>
      </c>
      <c r="L153" s="313"/>
      <c r="M153" s="313"/>
      <c r="N153" s="60">
        <v>0</v>
      </c>
      <c r="O153" s="60">
        <v>0</v>
      </c>
      <c r="P153" s="60">
        <v>0.18704999999999999</v>
      </c>
      <c r="Q153" s="60">
        <v>0.2</v>
      </c>
      <c r="R153" s="48">
        <f t="shared" si="68"/>
        <v>0.38705000000000001</v>
      </c>
      <c r="S153" s="33"/>
    </row>
    <row r="154" spans="1:19" s="6" customFormat="1" ht="15" customHeight="1">
      <c r="A154" s="544">
        <v>11</v>
      </c>
      <c r="B154" s="530" t="s">
        <v>357</v>
      </c>
      <c r="C154" s="455"/>
      <c r="D154" s="455"/>
      <c r="E154" s="458"/>
      <c r="F154" s="458"/>
      <c r="G154" s="458"/>
      <c r="H154" s="458"/>
      <c r="I154" s="198" t="s">
        <v>22</v>
      </c>
      <c r="J154" s="470">
        <v>124</v>
      </c>
      <c r="K154" s="66"/>
      <c r="L154" s="66"/>
      <c r="M154" s="66"/>
      <c r="N154" s="43">
        <f>N155+N164+N158+N161</f>
        <v>0</v>
      </c>
      <c r="O154" s="43">
        <f t="shared" ref="O154:Q154" si="72">O155+O164+O158+O161</f>
        <v>30.363567000000003</v>
      </c>
      <c r="P154" s="43">
        <f t="shared" si="72"/>
        <v>76.181533999999999</v>
      </c>
      <c r="Q154" s="43">
        <f t="shared" si="72"/>
        <v>43.188676000000001</v>
      </c>
      <c r="R154" s="43">
        <f>Q154+P154+O154+N154</f>
        <v>149.733777</v>
      </c>
      <c r="S154" s="41"/>
    </row>
    <row r="155" spans="1:19" s="6" customFormat="1" ht="38.25">
      <c r="A155" s="544"/>
      <c r="B155" s="530"/>
      <c r="C155" s="455"/>
      <c r="D155" s="455"/>
      <c r="E155" s="458"/>
      <c r="F155" s="458"/>
      <c r="G155" s="458"/>
      <c r="H155" s="458"/>
      <c r="I155" s="54" t="s">
        <v>179</v>
      </c>
      <c r="J155" s="470"/>
      <c r="K155" s="97" t="s">
        <v>24</v>
      </c>
      <c r="L155" s="97"/>
      <c r="M155" s="97"/>
      <c r="N155" s="63">
        <f>N156+N157</f>
        <v>0</v>
      </c>
      <c r="O155" s="63">
        <f t="shared" ref="O155:Q155" si="73">O156+O157</f>
        <v>14.248166999999999</v>
      </c>
      <c r="P155" s="63">
        <f t="shared" si="73"/>
        <v>60.213535</v>
      </c>
      <c r="Q155" s="63">
        <f t="shared" si="73"/>
        <v>40.588686000000003</v>
      </c>
      <c r="R155" s="48">
        <f t="shared" ref="R155:R165" si="74">Q155+P155+N155+O155</f>
        <v>115.050388</v>
      </c>
      <c r="S155" s="33"/>
    </row>
    <row r="156" spans="1:19" s="6" customFormat="1" ht="25.5">
      <c r="A156" s="544"/>
      <c r="B156" s="530"/>
      <c r="C156" s="455"/>
      <c r="D156" s="455"/>
      <c r="E156" s="458"/>
      <c r="F156" s="458"/>
      <c r="G156" s="458"/>
      <c r="H156" s="458"/>
      <c r="I156" s="201" t="s">
        <v>348</v>
      </c>
      <c r="J156" s="470"/>
      <c r="K156" s="73" t="s">
        <v>26</v>
      </c>
      <c r="L156" s="313"/>
      <c r="M156" s="313"/>
      <c r="N156" s="60">
        <v>0</v>
      </c>
      <c r="O156" s="60">
        <v>13.468166999999999</v>
      </c>
      <c r="P156" s="60">
        <v>48.713684999999998</v>
      </c>
      <c r="Q156" s="60">
        <v>40.588686000000003</v>
      </c>
      <c r="R156" s="48">
        <f t="shared" si="74"/>
        <v>102.77053799999999</v>
      </c>
      <c r="S156" s="33"/>
    </row>
    <row r="157" spans="1:19" s="6" customFormat="1" ht="25.5">
      <c r="A157" s="544"/>
      <c r="B157" s="530"/>
      <c r="C157" s="455"/>
      <c r="D157" s="455"/>
      <c r="E157" s="458"/>
      <c r="F157" s="458"/>
      <c r="G157" s="458"/>
      <c r="H157" s="458"/>
      <c r="I157" s="201" t="s">
        <v>47</v>
      </c>
      <c r="J157" s="470"/>
      <c r="K157" s="98" t="s">
        <v>147</v>
      </c>
      <c r="L157" s="98"/>
      <c r="M157" s="98"/>
      <c r="N157" s="60">
        <v>0</v>
      </c>
      <c r="O157" s="60">
        <v>0.78</v>
      </c>
      <c r="P157" s="60">
        <v>11.49985</v>
      </c>
      <c r="Q157" s="60">
        <v>0</v>
      </c>
      <c r="R157" s="48">
        <f t="shared" si="74"/>
        <v>12.27985</v>
      </c>
      <c r="S157" s="33"/>
    </row>
    <row r="158" spans="1:19" s="6" customFormat="1" ht="25.5">
      <c r="A158" s="544"/>
      <c r="B158" s="530"/>
      <c r="C158" s="455"/>
      <c r="D158" s="455"/>
      <c r="E158" s="458"/>
      <c r="F158" s="458"/>
      <c r="G158" s="458"/>
      <c r="H158" s="458"/>
      <c r="I158" s="199" t="s">
        <v>181</v>
      </c>
      <c r="J158" s="470"/>
      <c r="K158" s="55" t="s">
        <v>90</v>
      </c>
      <c r="L158" s="55"/>
      <c r="M158" s="55"/>
      <c r="N158" s="63">
        <f>N159+N160</f>
        <v>0</v>
      </c>
      <c r="O158" s="63">
        <f t="shared" ref="O158:Q158" si="75">O159+O160</f>
        <v>2.234</v>
      </c>
      <c r="P158" s="63">
        <f t="shared" si="75"/>
        <v>5.7</v>
      </c>
      <c r="Q158" s="63">
        <f t="shared" si="75"/>
        <v>2.4</v>
      </c>
      <c r="R158" s="48">
        <f t="shared" si="74"/>
        <v>10.334</v>
      </c>
      <c r="S158" s="33"/>
    </row>
    <row r="159" spans="1:19" s="6" customFormat="1" ht="15">
      <c r="A159" s="544"/>
      <c r="B159" s="530"/>
      <c r="C159" s="455"/>
      <c r="D159" s="455"/>
      <c r="E159" s="458"/>
      <c r="F159" s="458"/>
      <c r="G159" s="458"/>
      <c r="H159" s="458"/>
      <c r="I159" s="201" t="s">
        <v>25</v>
      </c>
      <c r="J159" s="470"/>
      <c r="K159" s="73" t="s">
        <v>26</v>
      </c>
      <c r="L159" s="313"/>
      <c r="M159" s="313"/>
      <c r="N159" s="60">
        <v>0</v>
      </c>
      <c r="O159" s="60">
        <v>1.234</v>
      </c>
      <c r="P159" s="60">
        <v>5.7</v>
      </c>
      <c r="Q159" s="60">
        <v>2.4</v>
      </c>
      <c r="R159" s="48">
        <f t="shared" si="74"/>
        <v>9.3339999999999996</v>
      </c>
      <c r="S159" s="33"/>
    </row>
    <row r="160" spans="1:19" s="6" customFormat="1" ht="25.5">
      <c r="A160" s="544"/>
      <c r="B160" s="530"/>
      <c r="C160" s="455"/>
      <c r="D160" s="455"/>
      <c r="E160" s="458"/>
      <c r="F160" s="458"/>
      <c r="G160" s="458"/>
      <c r="H160" s="458"/>
      <c r="I160" s="201" t="s">
        <v>47</v>
      </c>
      <c r="J160" s="470"/>
      <c r="K160" s="98" t="s">
        <v>147</v>
      </c>
      <c r="L160" s="98"/>
      <c r="M160" s="98"/>
      <c r="N160" s="60">
        <v>0</v>
      </c>
      <c r="O160" s="60">
        <v>1</v>
      </c>
      <c r="P160" s="60">
        <v>0</v>
      </c>
      <c r="Q160" s="60">
        <v>0</v>
      </c>
      <c r="R160" s="48">
        <f t="shared" si="74"/>
        <v>1</v>
      </c>
      <c r="S160" s="285"/>
    </row>
    <row r="161" spans="1:19" s="6" customFormat="1" ht="25.5">
      <c r="A161" s="544"/>
      <c r="B161" s="530"/>
      <c r="C161" s="455"/>
      <c r="D161" s="455"/>
      <c r="E161" s="458"/>
      <c r="F161" s="458"/>
      <c r="G161" s="458"/>
      <c r="H161" s="458"/>
      <c r="I161" s="199" t="s">
        <v>182</v>
      </c>
      <c r="J161" s="470"/>
      <c r="K161" s="55" t="s">
        <v>35</v>
      </c>
      <c r="L161" s="55"/>
      <c r="M161" s="55"/>
      <c r="N161" s="63">
        <f>N162+N163</f>
        <v>0</v>
      </c>
      <c r="O161" s="63">
        <f t="shared" ref="O161:Q161" si="76">O162+O163</f>
        <v>13.752000000000001</v>
      </c>
      <c r="P161" s="63">
        <f t="shared" si="76"/>
        <v>9.2889999999999997</v>
      </c>
      <c r="Q161" s="63">
        <f t="shared" si="76"/>
        <v>0</v>
      </c>
      <c r="R161" s="48">
        <f t="shared" si="74"/>
        <v>23.041</v>
      </c>
      <c r="S161" s="33"/>
    </row>
    <row r="162" spans="1:19" s="6" customFormat="1" ht="15">
      <c r="A162" s="544"/>
      <c r="B162" s="530"/>
      <c r="C162" s="455"/>
      <c r="D162" s="455"/>
      <c r="E162" s="458"/>
      <c r="F162" s="458"/>
      <c r="G162" s="458"/>
      <c r="H162" s="458"/>
      <c r="I162" s="201" t="s">
        <v>25</v>
      </c>
      <c r="J162" s="470"/>
      <c r="K162" s="98" t="s">
        <v>26</v>
      </c>
      <c r="L162" s="98"/>
      <c r="M162" s="98"/>
      <c r="N162" s="60">
        <v>0</v>
      </c>
      <c r="O162" s="60">
        <v>0</v>
      </c>
      <c r="P162" s="60">
        <v>9.2889999999999997</v>
      </c>
      <c r="Q162" s="60">
        <v>0</v>
      </c>
      <c r="R162" s="48">
        <f t="shared" si="74"/>
        <v>9.2889999999999997</v>
      </c>
      <c r="S162" s="33"/>
    </row>
    <row r="163" spans="1:19" s="6" customFormat="1" ht="25.5">
      <c r="A163" s="544"/>
      <c r="B163" s="530"/>
      <c r="C163" s="455"/>
      <c r="D163" s="455"/>
      <c r="E163" s="458"/>
      <c r="F163" s="458"/>
      <c r="G163" s="458"/>
      <c r="H163" s="458"/>
      <c r="I163" s="201" t="s">
        <v>348</v>
      </c>
      <c r="J163" s="470"/>
      <c r="K163" s="98" t="s">
        <v>147</v>
      </c>
      <c r="L163" s="98"/>
      <c r="M163" s="98"/>
      <c r="N163" s="60">
        <v>0</v>
      </c>
      <c r="O163" s="60">
        <v>13.752000000000001</v>
      </c>
      <c r="P163" s="60">
        <v>0</v>
      </c>
      <c r="Q163" s="60">
        <v>0</v>
      </c>
      <c r="R163" s="48">
        <f t="shared" si="74"/>
        <v>13.752000000000001</v>
      </c>
      <c r="S163" s="33"/>
    </row>
    <row r="164" spans="1:19" s="6" customFormat="1" ht="25.5">
      <c r="A164" s="544"/>
      <c r="B164" s="530"/>
      <c r="C164" s="455"/>
      <c r="D164" s="455"/>
      <c r="E164" s="458"/>
      <c r="F164" s="458"/>
      <c r="G164" s="458"/>
      <c r="H164" s="458"/>
      <c r="I164" s="199" t="s">
        <v>27</v>
      </c>
      <c r="J164" s="470"/>
      <c r="K164" s="55" t="s">
        <v>131</v>
      </c>
      <c r="L164" s="55"/>
      <c r="M164" s="55"/>
      <c r="N164" s="63">
        <f>N165</f>
        <v>0</v>
      </c>
      <c r="O164" s="63">
        <f t="shared" ref="O164:Q164" si="77">O165</f>
        <v>0.12939999999999999</v>
      </c>
      <c r="P164" s="63">
        <f t="shared" si="77"/>
        <v>0.97899899999999995</v>
      </c>
      <c r="Q164" s="63">
        <f t="shared" si="77"/>
        <v>0.19999</v>
      </c>
      <c r="R164" s="48">
        <f t="shared" si="74"/>
        <v>1.308389</v>
      </c>
      <c r="S164" s="33"/>
    </row>
    <row r="165" spans="1:19" s="6" customFormat="1" ht="15">
      <c r="A165" s="544"/>
      <c r="B165" s="530"/>
      <c r="C165" s="455"/>
      <c r="D165" s="455"/>
      <c r="E165" s="458"/>
      <c r="F165" s="458"/>
      <c r="G165" s="458"/>
      <c r="H165" s="458"/>
      <c r="I165" s="201" t="s">
        <v>25</v>
      </c>
      <c r="J165" s="470"/>
      <c r="K165" s="73" t="s">
        <v>26</v>
      </c>
      <c r="L165" s="313"/>
      <c r="M165" s="313"/>
      <c r="N165" s="60">
        <v>0</v>
      </c>
      <c r="O165" s="60">
        <v>0.12939999999999999</v>
      </c>
      <c r="P165" s="60">
        <v>0.97899899999999995</v>
      </c>
      <c r="Q165" s="60">
        <v>0.19999</v>
      </c>
      <c r="R165" s="48">
        <f t="shared" si="74"/>
        <v>1.308389</v>
      </c>
      <c r="S165" s="33"/>
    </row>
    <row r="166" spans="1:19" s="6" customFormat="1" ht="15" customHeight="1">
      <c r="A166" s="544">
        <v>12</v>
      </c>
      <c r="B166" s="530" t="s">
        <v>358</v>
      </c>
      <c r="C166" s="455"/>
      <c r="D166" s="455"/>
      <c r="E166" s="458"/>
      <c r="F166" s="458"/>
      <c r="G166" s="458"/>
      <c r="H166" s="458"/>
      <c r="I166" s="198" t="s">
        <v>22</v>
      </c>
      <c r="J166" s="470">
        <v>124</v>
      </c>
      <c r="K166" s="66"/>
      <c r="L166" s="66"/>
      <c r="M166" s="66"/>
      <c r="N166" s="43">
        <f>N167+N172+N178+N170+N174+N180</f>
        <v>0</v>
      </c>
      <c r="O166" s="43">
        <f>O167+O172+O178+O170+O174+O180</f>
        <v>40.61739</v>
      </c>
      <c r="P166" s="43">
        <f>P167+P172+P178+P170+P174+P180</f>
        <v>204.147165</v>
      </c>
      <c r="Q166" s="43">
        <f>Q167+Q172+Q178+Q170+Q174+Q180</f>
        <v>131.56156299999998</v>
      </c>
      <c r="R166" s="43">
        <f>Q166+P166+O166+N166</f>
        <v>376.32611799999995</v>
      </c>
      <c r="S166" s="41"/>
    </row>
    <row r="167" spans="1:19" s="6" customFormat="1" ht="38.25">
      <c r="A167" s="544"/>
      <c r="B167" s="530"/>
      <c r="C167" s="455"/>
      <c r="D167" s="455"/>
      <c r="E167" s="458"/>
      <c r="F167" s="458"/>
      <c r="G167" s="458"/>
      <c r="H167" s="458"/>
      <c r="I167" s="54" t="s">
        <v>179</v>
      </c>
      <c r="J167" s="470"/>
      <c r="K167" s="97" t="s">
        <v>24</v>
      </c>
      <c r="L167" s="97"/>
      <c r="M167" s="97"/>
      <c r="N167" s="63">
        <f>N168+N169</f>
        <v>0</v>
      </c>
      <c r="O167" s="63">
        <f t="shared" ref="O167:Q167" si="78">O168+O169</f>
        <v>37.996391000000003</v>
      </c>
      <c r="P167" s="63">
        <f t="shared" si="78"/>
        <v>107.099879</v>
      </c>
      <c r="Q167" s="63">
        <f t="shared" si="78"/>
        <v>78.476230000000001</v>
      </c>
      <c r="R167" s="48">
        <f t="shared" ref="R167:R181" si="79">Q167+P167+N167+O167</f>
        <v>223.57249999999999</v>
      </c>
      <c r="S167" s="33"/>
    </row>
    <row r="168" spans="1:19" s="6" customFormat="1" ht="25.5">
      <c r="A168" s="544"/>
      <c r="B168" s="530"/>
      <c r="C168" s="455"/>
      <c r="D168" s="455"/>
      <c r="E168" s="458"/>
      <c r="F168" s="458"/>
      <c r="G168" s="458"/>
      <c r="H168" s="458"/>
      <c r="I168" s="201" t="s">
        <v>348</v>
      </c>
      <c r="J168" s="470"/>
      <c r="K168" s="73" t="s">
        <v>26</v>
      </c>
      <c r="L168" s="313"/>
      <c r="M168" s="313"/>
      <c r="N168" s="60">
        <v>0</v>
      </c>
      <c r="O168" s="60">
        <v>37.996391000000003</v>
      </c>
      <c r="P168" s="60">
        <v>103.429879</v>
      </c>
      <c r="Q168" s="60">
        <v>78.476230000000001</v>
      </c>
      <c r="R168" s="48">
        <f t="shared" si="79"/>
        <v>219.90250000000003</v>
      </c>
      <c r="S168" s="33"/>
    </row>
    <row r="169" spans="1:19" s="6" customFormat="1" ht="25.5">
      <c r="A169" s="544"/>
      <c r="B169" s="530"/>
      <c r="C169" s="455"/>
      <c r="D169" s="455"/>
      <c r="E169" s="458"/>
      <c r="F169" s="458"/>
      <c r="G169" s="458"/>
      <c r="H169" s="458"/>
      <c r="I169" s="201" t="s">
        <v>47</v>
      </c>
      <c r="J169" s="470"/>
      <c r="K169" s="98" t="s">
        <v>147</v>
      </c>
      <c r="L169" s="98"/>
      <c r="M169" s="98"/>
      <c r="N169" s="60">
        <v>0</v>
      </c>
      <c r="O169" s="60">
        <v>0</v>
      </c>
      <c r="P169" s="60">
        <v>3.67</v>
      </c>
      <c r="Q169" s="60">
        <v>0</v>
      </c>
      <c r="R169" s="48">
        <f t="shared" si="79"/>
        <v>3.67</v>
      </c>
      <c r="S169" s="33"/>
    </row>
    <row r="170" spans="1:19" s="6" customFormat="1" ht="25.5">
      <c r="A170" s="544"/>
      <c r="B170" s="530"/>
      <c r="C170" s="455"/>
      <c r="D170" s="455"/>
      <c r="E170" s="458"/>
      <c r="F170" s="458"/>
      <c r="G170" s="458"/>
      <c r="H170" s="458"/>
      <c r="I170" s="199" t="s">
        <v>181</v>
      </c>
      <c r="J170" s="470"/>
      <c r="K170" s="55" t="s">
        <v>90</v>
      </c>
      <c r="L170" s="55"/>
      <c r="M170" s="55"/>
      <c r="N170" s="63">
        <f>N171</f>
        <v>0</v>
      </c>
      <c r="O170" s="63">
        <f t="shared" ref="O170:Q170" si="80">O171</f>
        <v>2.1209989999999999</v>
      </c>
      <c r="P170" s="63">
        <f t="shared" si="80"/>
        <v>13.895999</v>
      </c>
      <c r="Q170" s="63">
        <f t="shared" si="80"/>
        <v>15.499556999999999</v>
      </c>
      <c r="R170" s="48">
        <f t="shared" si="79"/>
        <v>31.516555</v>
      </c>
      <c r="S170" s="33"/>
    </row>
    <row r="171" spans="1:19" s="6" customFormat="1" ht="15">
      <c r="A171" s="544"/>
      <c r="B171" s="530"/>
      <c r="C171" s="455"/>
      <c r="D171" s="455"/>
      <c r="E171" s="458"/>
      <c r="F171" s="458"/>
      <c r="G171" s="458"/>
      <c r="H171" s="458"/>
      <c r="I171" s="201" t="s">
        <v>25</v>
      </c>
      <c r="J171" s="470"/>
      <c r="K171" s="73" t="s">
        <v>26</v>
      </c>
      <c r="L171" s="313"/>
      <c r="M171" s="313"/>
      <c r="N171" s="60">
        <v>0</v>
      </c>
      <c r="O171" s="60">
        <v>2.1209989999999999</v>
      </c>
      <c r="P171" s="60">
        <v>13.895999</v>
      </c>
      <c r="Q171" s="60">
        <v>15.499556999999999</v>
      </c>
      <c r="R171" s="48">
        <f t="shared" si="79"/>
        <v>31.516555</v>
      </c>
      <c r="S171" s="33"/>
    </row>
    <row r="172" spans="1:19" s="6" customFormat="1" ht="25.5">
      <c r="A172" s="544"/>
      <c r="B172" s="530"/>
      <c r="C172" s="455"/>
      <c r="D172" s="455"/>
      <c r="E172" s="458"/>
      <c r="F172" s="458"/>
      <c r="G172" s="458"/>
      <c r="H172" s="458"/>
      <c r="I172" s="199" t="s">
        <v>149</v>
      </c>
      <c r="J172" s="470"/>
      <c r="K172" s="55" t="s">
        <v>39</v>
      </c>
      <c r="L172" s="55"/>
      <c r="M172" s="55"/>
      <c r="N172" s="63">
        <f>N173</f>
        <v>0</v>
      </c>
      <c r="O172" s="63">
        <f t="shared" ref="O172:Q172" si="81">O173</f>
        <v>0</v>
      </c>
      <c r="P172" s="63">
        <f t="shared" si="81"/>
        <v>0</v>
      </c>
      <c r="Q172" s="63">
        <f t="shared" si="81"/>
        <v>0</v>
      </c>
      <c r="R172" s="48">
        <f t="shared" si="79"/>
        <v>0</v>
      </c>
      <c r="S172" s="33"/>
    </row>
    <row r="173" spans="1:19" s="6" customFormat="1" ht="15">
      <c r="A173" s="544"/>
      <c r="B173" s="530"/>
      <c r="C173" s="455"/>
      <c r="D173" s="455"/>
      <c r="E173" s="458"/>
      <c r="F173" s="458"/>
      <c r="G173" s="458"/>
      <c r="H173" s="458"/>
      <c r="I173" s="201" t="s">
        <v>25</v>
      </c>
      <c r="J173" s="470"/>
      <c r="K173" s="73" t="s">
        <v>26</v>
      </c>
      <c r="L173" s="313"/>
      <c r="M173" s="313"/>
      <c r="N173" s="60">
        <v>0</v>
      </c>
      <c r="O173" s="60">
        <v>0</v>
      </c>
      <c r="P173" s="60">
        <v>0</v>
      </c>
      <c r="Q173" s="60">
        <v>0</v>
      </c>
      <c r="R173" s="48">
        <f t="shared" si="79"/>
        <v>0</v>
      </c>
      <c r="S173" s="33"/>
    </row>
    <row r="174" spans="1:19" s="6" customFormat="1" ht="25.5">
      <c r="A174" s="544"/>
      <c r="B174" s="530"/>
      <c r="C174" s="455"/>
      <c r="D174" s="455"/>
      <c r="E174" s="458"/>
      <c r="F174" s="458"/>
      <c r="G174" s="458"/>
      <c r="H174" s="458"/>
      <c r="I174" s="199" t="s">
        <v>182</v>
      </c>
      <c r="J174" s="470"/>
      <c r="K174" s="55" t="s">
        <v>35</v>
      </c>
      <c r="L174" s="55"/>
      <c r="M174" s="55"/>
      <c r="N174" s="63">
        <f>N175+N176+N177</f>
        <v>0</v>
      </c>
      <c r="O174" s="63">
        <f t="shared" ref="O174:Q174" si="82">O175+O176+O177</f>
        <v>0</v>
      </c>
      <c r="P174" s="63">
        <f t="shared" si="82"/>
        <v>76.089286999999999</v>
      </c>
      <c r="Q174" s="63">
        <f t="shared" si="82"/>
        <v>13.623785999999999</v>
      </c>
      <c r="R174" s="48">
        <f t="shared" si="79"/>
        <v>89.713072999999994</v>
      </c>
      <c r="S174" s="33"/>
    </row>
    <row r="175" spans="1:19" s="6" customFormat="1" ht="15">
      <c r="A175" s="544"/>
      <c r="B175" s="530"/>
      <c r="C175" s="455"/>
      <c r="D175" s="455"/>
      <c r="E175" s="458"/>
      <c r="F175" s="458"/>
      <c r="G175" s="458"/>
      <c r="H175" s="458"/>
      <c r="I175" s="201" t="s">
        <v>25</v>
      </c>
      <c r="J175" s="470"/>
      <c r="K175" s="98" t="s">
        <v>26</v>
      </c>
      <c r="L175" s="98"/>
      <c r="M175" s="98"/>
      <c r="N175" s="60">
        <v>0</v>
      </c>
      <c r="O175" s="60">
        <v>0</v>
      </c>
      <c r="P175" s="60">
        <v>13.619999</v>
      </c>
      <c r="Q175" s="60">
        <v>1.2787869999999999</v>
      </c>
      <c r="R175" s="48">
        <f t="shared" si="79"/>
        <v>14.898785999999999</v>
      </c>
      <c r="S175" s="33"/>
    </row>
    <row r="176" spans="1:19" s="6" customFormat="1" ht="25.5">
      <c r="A176" s="544"/>
      <c r="B176" s="530"/>
      <c r="C176" s="455"/>
      <c r="D176" s="455"/>
      <c r="E176" s="458"/>
      <c r="F176" s="458"/>
      <c r="G176" s="458"/>
      <c r="H176" s="458"/>
      <c r="I176" s="201" t="s">
        <v>47</v>
      </c>
      <c r="J176" s="470"/>
      <c r="K176" s="98" t="s">
        <v>48</v>
      </c>
      <c r="L176" s="98"/>
      <c r="M176" s="98"/>
      <c r="N176" s="60">
        <v>0</v>
      </c>
      <c r="O176" s="60">
        <v>0</v>
      </c>
      <c r="P176" s="60">
        <v>41.469287999999999</v>
      </c>
      <c r="Q176" s="60">
        <v>0</v>
      </c>
      <c r="R176" s="48">
        <f t="shared" si="79"/>
        <v>41.469287999999999</v>
      </c>
      <c r="S176" s="33"/>
    </row>
    <row r="177" spans="1:19" s="6" customFormat="1" ht="25.5">
      <c r="A177" s="544"/>
      <c r="B177" s="530"/>
      <c r="C177" s="455"/>
      <c r="D177" s="455"/>
      <c r="E177" s="458"/>
      <c r="F177" s="458"/>
      <c r="G177" s="458"/>
      <c r="H177" s="458"/>
      <c r="I177" s="201" t="s">
        <v>348</v>
      </c>
      <c r="J177" s="470"/>
      <c r="K177" s="98" t="s">
        <v>147</v>
      </c>
      <c r="L177" s="98"/>
      <c r="M177" s="98"/>
      <c r="N177" s="60">
        <v>0</v>
      </c>
      <c r="O177" s="60">
        <v>0</v>
      </c>
      <c r="P177" s="60">
        <v>21</v>
      </c>
      <c r="Q177" s="60">
        <v>12.344999</v>
      </c>
      <c r="R177" s="48">
        <f t="shared" si="79"/>
        <v>33.344999000000001</v>
      </c>
      <c r="S177" s="33"/>
    </row>
    <row r="178" spans="1:19" s="6" customFormat="1" ht="25.5">
      <c r="A178" s="544"/>
      <c r="B178" s="530"/>
      <c r="C178" s="455"/>
      <c r="D178" s="455"/>
      <c r="E178" s="458"/>
      <c r="F178" s="458"/>
      <c r="G178" s="458"/>
      <c r="H178" s="458"/>
      <c r="I178" s="199" t="s">
        <v>27</v>
      </c>
      <c r="J178" s="470"/>
      <c r="K178" s="55" t="s">
        <v>131</v>
      </c>
      <c r="L178" s="55"/>
      <c r="M178" s="55"/>
      <c r="N178" s="63">
        <f>N179</f>
        <v>0</v>
      </c>
      <c r="O178" s="63">
        <f t="shared" ref="O178:Q180" si="83">O179</f>
        <v>0.5</v>
      </c>
      <c r="P178" s="63">
        <f>P179</f>
        <v>1.032</v>
      </c>
      <c r="Q178" s="63">
        <f t="shared" si="83"/>
        <v>0.19999</v>
      </c>
      <c r="R178" s="48">
        <f t="shared" si="79"/>
        <v>1.7319900000000001</v>
      </c>
      <c r="S178" s="33"/>
    </row>
    <row r="179" spans="1:19" s="6" customFormat="1" ht="15">
      <c r="A179" s="544"/>
      <c r="B179" s="530"/>
      <c r="C179" s="455"/>
      <c r="D179" s="455"/>
      <c r="E179" s="458"/>
      <c r="F179" s="458"/>
      <c r="G179" s="458"/>
      <c r="H179" s="458"/>
      <c r="I179" s="201" t="s">
        <v>25</v>
      </c>
      <c r="J179" s="470"/>
      <c r="K179" s="73" t="s">
        <v>26</v>
      </c>
      <c r="L179" s="313"/>
      <c r="M179" s="313"/>
      <c r="N179" s="60">
        <v>0</v>
      </c>
      <c r="O179" s="60">
        <v>0.5</v>
      </c>
      <c r="P179" s="60">
        <v>1.032</v>
      </c>
      <c r="Q179" s="60">
        <v>0.19999</v>
      </c>
      <c r="R179" s="48">
        <f t="shared" si="79"/>
        <v>1.7319900000000001</v>
      </c>
      <c r="S179" s="33"/>
    </row>
    <row r="180" spans="1:19" s="3" customFormat="1" ht="38.25">
      <c r="A180" s="544"/>
      <c r="B180" s="530"/>
      <c r="C180" s="455"/>
      <c r="D180" s="455"/>
      <c r="E180" s="458"/>
      <c r="F180" s="458"/>
      <c r="G180" s="458"/>
      <c r="H180" s="458"/>
      <c r="I180" s="187" t="s">
        <v>350</v>
      </c>
      <c r="J180" s="470"/>
      <c r="K180" s="55" t="s">
        <v>351</v>
      </c>
      <c r="L180" s="55"/>
      <c r="M180" s="55"/>
      <c r="N180" s="63">
        <f>N181</f>
        <v>0</v>
      </c>
      <c r="O180" s="63">
        <f t="shared" si="83"/>
        <v>0</v>
      </c>
      <c r="P180" s="63">
        <f t="shared" si="83"/>
        <v>6.03</v>
      </c>
      <c r="Q180" s="63">
        <f t="shared" si="83"/>
        <v>23.762</v>
      </c>
      <c r="R180" s="48">
        <f t="shared" si="79"/>
        <v>29.792000000000002</v>
      </c>
      <c r="S180" s="33"/>
    </row>
    <row r="181" spans="1:19" s="3" customFormat="1" ht="15">
      <c r="A181" s="544"/>
      <c r="B181" s="530"/>
      <c r="C181" s="455"/>
      <c r="D181" s="455"/>
      <c r="E181" s="458"/>
      <c r="F181" s="458"/>
      <c r="G181" s="458"/>
      <c r="H181" s="458"/>
      <c r="I181" s="201" t="s">
        <v>25</v>
      </c>
      <c r="J181" s="470"/>
      <c r="K181" s="73" t="s">
        <v>26</v>
      </c>
      <c r="L181" s="313"/>
      <c r="M181" s="313"/>
      <c r="N181" s="60">
        <v>0</v>
      </c>
      <c r="O181" s="60">
        <v>0</v>
      </c>
      <c r="P181" s="60">
        <v>6.03</v>
      </c>
      <c r="Q181" s="60">
        <v>23.762</v>
      </c>
      <c r="R181" s="48">
        <f t="shared" si="79"/>
        <v>29.792000000000002</v>
      </c>
      <c r="S181" s="33"/>
    </row>
    <row r="182" spans="1:19" s="6" customFormat="1" ht="15" customHeight="1">
      <c r="A182" s="544">
        <v>13</v>
      </c>
      <c r="B182" s="530" t="s">
        <v>359</v>
      </c>
      <c r="C182" s="455"/>
      <c r="D182" s="455"/>
      <c r="E182" s="458"/>
      <c r="F182" s="458"/>
      <c r="G182" s="458"/>
      <c r="H182" s="458"/>
      <c r="I182" s="198" t="s">
        <v>22</v>
      </c>
      <c r="J182" s="470">
        <v>124</v>
      </c>
      <c r="K182" s="66"/>
      <c r="L182" s="66"/>
      <c r="M182" s="66"/>
      <c r="N182" s="43">
        <f>N183+N186+N189+N192+N194</f>
        <v>0</v>
      </c>
      <c r="O182" s="43">
        <f t="shared" ref="O182:Q182" si="84">O183+O186+O189+O192+O194</f>
        <v>41.479849000000002</v>
      </c>
      <c r="P182" s="43">
        <f t="shared" si="84"/>
        <v>121.08810399999997</v>
      </c>
      <c r="Q182" s="43">
        <f t="shared" si="84"/>
        <v>88.860050999999999</v>
      </c>
      <c r="R182" s="43">
        <f>Q182+P182+O182+N182</f>
        <v>251.42800399999999</v>
      </c>
      <c r="S182" s="41"/>
    </row>
    <row r="183" spans="1:19" s="6" customFormat="1" ht="38.25">
      <c r="A183" s="544"/>
      <c r="B183" s="530"/>
      <c r="C183" s="455"/>
      <c r="D183" s="455"/>
      <c r="E183" s="458"/>
      <c r="F183" s="458"/>
      <c r="G183" s="458"/>
      <c r="H183" s="458"/>
      <c r="I183" s="54" t="s">
        <v>179</v>
      </c>
      <c r="J183" s="470"/>
      <c r="K183" s="97" t="s">
        <v>24</v>
      </c>
      <c r="L183" s="97"/>
      <c r="M183" s="97"/>
      <c r="N183" s="63">
        <f>N184+N185</f>
        <v>0</v>
      </c>
      <c r="O183" s="63">
        <f t="shared" ref="O183:Q183" si="85">O184+O185</f>
        <v>28.278864000000002</v>
      </c>
      <c r="P183" s="63">
        <f t="shared" si="85"/>
        <v>84.609103999999988</v>
      </c>
      <c r="Q183" s="63">
        <f t="shared" si="85"/>
        <v>70.714856999999995</v>
      </c>
      <c r="R183" s="48">
        <f t="shared" ref="R183:R195" si="86">Q183+P183+N183+O183</f>
        <v>183.602825</v>
      </c>
      <c r="S183" s="33"/>
    </row>
    <row r="184" spans="1:19" s="6" customFormat="1" ht="25.5">
      <c r="A184" s="544"/>
      <c r="B184" s="530"/>
      <c r="C184" s="455"/>
      <c r="D184" s="455"/>
      <c r="E184" s="458"/>
      <c r="F184" s="458"/>
      <c r="G184" s="458"/>
      <c r="H184" s="458"/>
      <c r="I184" s="201" t="s">
        <v>348</v>
      </c>
      <c r="J184" s="470"/>
      <c r="K184" s="73" t="s">
        <v>26</v>
      </c>
      <c r="L184" s="313"/>
      <c r="M184" s="313"/>
      <c r="N184" s="60">
        <v>0</v>
      </c>
      <c r="O184" s="60">
        <v>24.536473000000001</v>
      </c>
      <c r="P184" s="60">
        <v>81.244643999999994</v>
      </c>
      <c r="Q184" s="60">
        <v>70.714856999999995</v>
      </c>
      <c r="R184" s="48">
        <f t="shared" si="86"/>
        <v>176.49597399999999</v>
      </c>
      <c r="S184" s="33"/>
    </row>
    <row r="185" spans="1:19" s="6" customFormat="1" ht="25.5">
      <c r="A185" s="544"/>
      <c r="B185" s="530"/>
      <c r="C185" s="455"/>
      <c r="D185" s="455"/>
      <c r="E185" s="458"/>
      <c r="F185" s="458"/>
      <c r="G185" s="458"/>
      <c r="H185" s="458"/>
      <c r="I185" s="201" t="s">
        <v>348</v>
      </c>
      <c r="J185" s="470"/>
      <c r="K185" s="98" t="s">
        <v>147</v>
      </c>
      <c r="L185" s="98"/>
      <c r="M185" s="98"/>
      <c r="N185" s="60">
        <v>0</v>
      </c>
      <c r="O185" s="60">
        <v>3.742391</v>
      </c>
      <c r="P185" s="60">
        <v>3.3644599999999998</v>
      </c>
      <c r="Q185" s="60">
        <v>0</v>
      </c>
      <c r="R185" s="48">
        <f t="shared" si="86"/>
        <v>7.1068509999999998</v>
      </c>
      <c r="S185" s="33"/>
    </row>
    <row r="186" spans="1:19" s="6" customFormat="1" ht="25.5">
      <c r="A186" s="544"/>
      <c r="B186" s="530"/>
      <c r="C186" s="455"/>
      <c r="D186" s="455"/>
      <c r="E186" s="458"/>
      <c r="F186" s="458"/>
      <c r="G186" s="458"/>
      <c r="H186" s="458"/>
      <c r="I186" s="199" t="s">
        <v>181</v>
      </c>
      <c r="J186" s="470"/>
      <c r="K186" s="55" t="s">
        <v>90</v>
      </c>
      <c r="L186" s="55"/>
      <c r="M186" s="55"/>
      <c r="N186" s="63">
        <f>N187+N188</f>
        <v>0</v>
      </c>
      <c r="O186" s="63">
        <f t="shared" ref="O186:Q186" si="87">O187+O188</f>
        <v>0</v>
      </c>
      <c r="P186" s="63">
        <f t="shared" si="87"/>
        <v>16.291</v>
      </c>
      <c r="Q186" s="63">
        <f t="shared" si="87"/>
        <v>5.5</v>
      </c>
      <c r="R186" s="48">
        <f t="shared" si="86"/>
        <v>21.791</v>
      </c>
      <c r="S186" s="33"/>
    </row>
    <row r="187" spans="1:19" s="6" customFormat="1" ht="15">
      <c r="A187" s="544"/>
      <c r="B187" s="530"/>
      <c r="C187" s="455"/>
      <c r="D187" s="455"/>
      <c r="E187" s="458"/>
      <c r="F187" s="458"/>
      <c r="G187" s="458"/>
      <c r="H187" s="458"/>
      <c r="I187" s="201" t="s">
        <v>25</v>
      </c>
      <c r="J187" s="470"/>
      <c r="K187" s="73" t="s">
        <v>26</v>
      </c>
      <c r="L187" s="313"/>
      <c r="M187" s="313"/>
      <c r="N187" s="60">
        <v>0</v>
      </c>
      <c r="O187" s="60">
        <v>0</v>
      </c>
      <c r="P187" s="60">
        <v>16.291</v>
      </c>
      <c r="Q187" s="60">
        <v>5.5</v>
      </c>
      <c r="R187" s="48">
        <f t="shared" si="86"/>
        <v>21.791</v>
      </c>
      <c r="S187" s="33"/>
    </row>
    <row r="188" spans="1:19" s="6" customFormat="1" ht="25.5">
      <c r="A188" s="544"/>
      <c r="B188" s="530"/>
      <c r="C188" s="455"/>
      <c r="D188" s="455"/>
      <c r="E188" s="458"/>
      <c r="F188" s="458"/>
      <c r="G188" s="458"/>
      <c r="H188" s="458"/>
      <c r="I188" s="201" t="s">
        <v>348</v>
      </c>
      <c r="J188" s="470"/>
      <c r="K188" s="98" t="s">
        <v>147</v>
      </c>
      <c r="L188" s="98"/>
      <c r="M188" s="98"/>
      <c r="N188" s="60">
        <v>0</v>
      </c>
      <c r="O188" s="60">
        <v>0</v>
      </c>
      <c r="P188" s="60">
        <v>0</v>
      </c>
      <c r="Q188" s="60">
        <v>0</v>
      </c>
      <c r="R188" s="48">
        <f t="shared" si="86"/>
        <v>0</v>
      </c>
      <c r="S188" s="285"/>
    </row>
    <row r="189" spans="1:19" s="6" customFormat="1" ht="25.5">
      <c r="A189" s="544"/>
      <c r="B189" s="530"/>
      <c r="C189" s="455"/>
      <c r="D189" s="455"/>
      <c r="E189" s="458"/>
      <c r="F189" s="458"/>
      <c r="G189" s="458"/>
      <c r="H189" s="458"/>
      <c r="I189" s="199" t="s">
        <v>182</v>
      </c>
      <c r="J189" s="470"/>
      <c r="K189" s="55" t="s">
        <v>35</v>
      </c>
      <c r="L189" s="55"/>
      <c r="M189" s="55"/>
      <c r="N189" s="63">
        <f>N190+N191</f>
        <v>0</v>
      </c>
      <c r="O189" s="63">
        <f t="shared" ref="O189:Q189" si="88">O190+O191</f>
        <v>2.7279849999999999</v>
      </c>
      <c r="P189" s="63">
        <f t="shared" si="88"/>
        <v>14.1</v>
      </c>
      <c r="Q189" s="63">
        <f t="shared" si="88"/>
        <v>12.374594</v>
      </c>
      <c r="R189" s="48">
        <f t="shared" si="86"/>
        <v>29.202579</v>
      </c>
      <c r="S189" s="33"/>
    </row>
    <row r="190" spans="1:19" s="6" customFormat="1" ht="15">
      <c r="A190" s="544"/>
      <c r="B190" s="530"/>
      <c r="C190" s="455"/>
      <c r="D190" s="455"/>
      <c r="E190" s="458"/>
      <c r="F190" s="458"/>
      <c r="G190" s="458"/>
      <c r="H190" s="458"/>
      <c r="I190" s="201" t="s">
        <v>25</v>
      </c>
      <c r="J190" s="470"/>
      <c r="K190" s="98" t="s">
        <v>26</v>
      </c>
      <c r="L190" s="98"/>
      <c r="M190" s="98"/>
      <c r="N190" s="60">
        <v>0</v>
      </c>
      <c r="O190" s="293">
        <v>2.7279849999999999</v>
      </c>
      <c r="P190" s="60">
        <v>4.0999999999999996</v>
      </c>
      <c r="Q190" s="60">
        <v>2.3745940000000001</v>
      </c>
      <c r="R190" s="48">
        <f t="shared" si="86"/>
        <v>9.2025790000000001</v>
      </c>
      <c r="S190" s="33"/>
    </row>
    <row r="191" spans="1:19" s="6" customFormat="1" ht="25.5">
      <c r="A191" s="544"/>
      <c r="B191" s="530"/>
      <c r="C191" s="455"/>
      <c r="D191" s="455"/>
      <c r="E191" s="458"/>
      <c r="F191" s="458"/>
      <c r="G191" s="458"/>
      <c r="H191" s="458"/>
      <c r="I191" s="201" t="s">
        <v>348</v>
      </c>
      <c r="J191" s="470"/>
      <c r="K191" s="98" t="s">
        <v>147</v>
      </c>
      <c r="L191" s="98"/>
      <c r="M191" s="98"/>
      <c r="N191" s="60">
        <v>0</v>
      </c>
      <c r="O191" s="60">
        <v>0</v>
      </c>
      <c r="P191" s="60">
        <v>10</v>
      </c>
      <c r="Q191" s="60">
        <v>10</v>
      </c>
      <c r="R191" s="48">
        <f t="shared" si="86"/>
        <v>20</v>
      </c>
      <c r="S191" s="33"/>
    </row>
    <row r="192" spans="1:19" s="6" customFormat="1" ht="25.5">
      <c r="A192" s="544"/>
      <c r="B192" s="530"/>
      <c r="C192" s="455"/>
      <c r="D192" s="455"/>
      <c r="E192" s="458"/>
      <c r="F192" s="458"/>
      <c r="G192" s="458"/>
      <c r="H192" s="458"/>
      <c r="I192" s="199" t="s">
        <v>27</v>
      </c>
      <c r="J192" s="470"/>
      <c r="K192" s="55" t="s">
        <v>131</v>
      </c>
      <c r="L192" s="55"/>
      <c r="M192" s="55"/>
      <c r="N192" s="63">
        <f>N193</f>
        <v>0</v>
      </c>
      <c r="O192" s="63">
        <f t="shared" ref="O192:Q194" si="89">O193</f>
        <v>0</v>
      </c>
      <c r="P192" s="63">
        <f>P193</f>
        <v>0.95499999999999996</v>
      </c>
      <c r="Q192" s="63">
        <f t="shared" si="89"/>
        <v>0.27060000000000001</v>
      </c>
      <c r="R192" s="48">
        <f t="shared" si="86"/>
        <v>1.2256</v>
      </c>
      <c r="S192" s="33"/>
    </row>
    <row r="193" spans="1:19" s="6" customFormat="1" ht="15">
      <c r="A193" s="544"/>
      <c r="B193" s="530"/>
      <c r="C193" s="455"/>
      <c r="D193" s="455"/>
      <c r="E193" s="458"/>
      <c r="F193" s="458"/>
      <c r="G193" s="458"/>
      <c r="H193" s="458"/>
      <c r="I193" s="201" t="s">
        <v>25</v>
      </c>
      <c r="J193" s="470"/>
      <c r="K193" s="73" t="s">
        <v>26</v>
      </c>
      <c r="L193" s="313"/>
      <c r="M193" s="313"/>
      <c r="N193" s="60">
        <v>0</v>
      </c>
      <c r="O193" s="60">
        <v>0</v>
      </c>
      <c r="P193" s="60">
        <v>0.95499999999999996</v>
      </c>
      <c r="Q193" s="60">
        <v>0.27060000000000001</v>
      </c>
      <c r="R193" s="48">
        <f t="shared" si="86"/>
        <v>1.2256</v>
      </c>
      <c r="S193" s="33"/>
    </row>
    <row r="194" spans="1:19" s="3" customFormat="1" ht="38.25">
      <c r="A194" s="544"/>
      <c r="B194" s="530"/>
      <c r="C194" s="455"/>
      <c r="D194" s="455"/>
      <c r="E194" s="458"/>
      <c r="F194" s="458"/>
      <c r="G194" s="458"/>
      <c r="H194" s="458"/>
      <c r="I194" s="187" t="s">
        <v>350</v>
      </c>
      <c r="J194" s="470"/>
      <c r="K194" s="55" t="s">
        <v>351</v>
      </c>
      <c r="L194" s="55"/>
      <c r="M194" s="55"/>
      <c r="N194" s="63">
        <f>N195</f>
        <v>0</v>
      </c>
      <c r="O194" s="63">
        <f t="shared" si="89"/>
        <v>10.473000000000001</v>
      </c>
      <c r="P194" s="63">
        <f t="shared" si="89"/>
        <v>5.133</v>
      </c>
      <c r="Q194" s="63">
        <f t="shared" si="89"/>
        <v>0</v>
      </c>
      <c r="R194" s="48">
        <f t="shared" si="86"/>
        <v>15.606000000000002</v>
      </c>
      <c r="S194" s="33"/>
    </row>
    <row r="195" spans="1:19" s="3" customFormat="1" ht="15">
      <c r="A195" s="544"/>
      <c r="B195" s="530"/>
      <c r="C195" s="455"/>
      <c r="D195" s="455"/>
      <c r="E195" s="458"/>
      <c r="F195" s="458"/>
      <c r="G195" s="458"/>
      <c r="H195" s="458"/>
      <c r="I195" s="201" t="s">
        <v>25</v>
      </c>
      <c r="J195" s="470"/>
      <c r="K195" s="73" t="s">
        <v>26</v>
      </c>
      <c r="L195" s="313"/>
      <c r="M195" s="313"/>
      <c r="N195" s="60">
        <v>0</v>
      </c>
      <c r="O195" s="60">
        <v>10.473000000000001</v>
      </c>
      <c r="P195" s="60">
        <v>5.133</v>
      </c>
      <c r="Q195" s="60">
        <v>0</v>
      </c>
      <c r="R195" s="48">
        <f t="shared" si="86"/>
        <v>15.606000000000002</v>
      </c>
      <c r="S195" s="33"/>
    </row>
    <row r="196" spans="1:19" s="6" customFormat="1" ht="15" customHeight="1">
      <c r="A196" s="544">
        <v>14</v>
      </c>
      <c r="B196" s="530" t="s">
        <v>360</v>
      </c>
      <c r="C196" s="455"/>
      <c r="D196" s="455"/>
      <c r="E196" s="458"/>
      <c r="F196" s="458"/>
      <c r="G196" s="458"/>
      <c r="H196" s="458"/>
      <c r="I196" s="198" t="s">
        <v>22</v>
      </c>
      <c r="J196" s="470">
        <v>124</v>
      </c>
      <c r="K196" s="66"/>
      <c r="L196" s="66"/>
      <c r="M196" s="66"/>
      <c r="N196" s="43">
        <f>N197+N205+N200+N202+N207</f>
        <v>0</v>
      </c>
      <c r="O196" s="43">
        <f>O197+O205+O200+O202+O207</f>
        <v>25.378587</v>
      </c>
      <c r="P196" s="43">
        <f>P197+P205+P200+P202+P207</f>
        <v>81.937560999999988</v>
      </c>
      <c r="Q196" s="43">
        <f>Q197+Q205+Q200+Q202+Q207</f>
        <v>75.279263999999984</v>
      </c>
      <c r="R196" s="43">
        <f>Q196+P196+O196+N196</f>
        <v>182.59541199999998</v>
      </c>
      <c r="S196" s="41"/>
    </row>
    <row r="197" spans="1:19" s="6" customFormat="1" ht="38.25">
      <c r="A197" s="544"/>
      <c r="B197" s="530"/>
      <c r="C197" s="455"/>
      <c r="D197" s="455"/>
      <c r="E197" s="458"/>
      <c r="F197" s="458"/>
      <c r="G197" s="458"/>
      <c r="H197" s="458"/>
      <c r="I197" s="54" t="s">
        <v>179</v>
      </c>
      <c r="J197" s="470"/>
      <c r="K197" s="97" t="s">
        <v>24</v>
      </c>
      <c r="L197" s="97"/>
      <c r="M197" s="97"/>
      <c r="N197" s="63">
        <f>N198+N199</f>
        <v>0</v>
      </c>
      <c r="O197" s="63">
        <f t="shared" ref="O197:Q197" si="90">O198+O199</f>
        <v>24.125596999999999</v>
      </c>
      <c r="P197" s="63">
        <f t="shared" si="90"/>
        <v>68.039729999999992</v>
      </c>
      <c r="Q197" s="63">
        <f t="shared" si="90"/>
        <v>53.949703999999997</v>
      </c>
      <c r="R197" s="48">
        <f t="shared" ref="R197:R208" si="91">Q197+P197+N197+O197</f>
        <v>146.11503099999999</v>
      </c>
      <c r="S197" s="33"/>
    </row>
    <row r="198" spans="1:19" s="6" customFormat="1" ht="25.5">
      <c r="A198" s="544"/>
      <c r="B198" s="530"/>
      <c r="C198" s="455"/>
      <c r="D198" s="455"/>
      <c r="E198" s="458"/>
      <c r="F198" s="458"/>
      <c r="G198" s="458"/>
      <c r="H198" s="458"/>
      <c r="I198" s="201" t="s">
        <v>348</v>
      </c>
      <c r="J198" s="470"/>
      <c r="K198" s="73" t="s">
        <v>26</v>
      </c>
      <c r="L198" s="313"/>
      <c r="M198" s="313"/>
      <c r="N198" s="60">
        <v>0</v>
      </c>
      <c r="O198" s="60">
        <v>22.7651</v>
      </c>
      <c r="P198" s="60">
        <v>67.132729999999995</v>
      </c>
      <c r="Q198" s="60">
        <v>53.949703999999997</v>
      </c>
      <c r="R198" s="48">
        <f t="shared" si="91"/>
        <v>143.847534</v>
      </c>
      <c r="S198" s="33"/>
    </row>
    <row r="199" spans="1:19" s="6" customFormat="1" ht="25.5">
      <c r="A199" s="544"/>
      <c r="B199" s="530"/>
      <c r="C199" s="455"/>
      <c r="D199" s="455"/>
      <c r="E199" s="458"/>
      <c r="F199" s="458"/>
      <c r="G199" s="458"/>
      <c r="H199" s="458"/>
      <c r="I199" s="201" t="s">
        <v>47</v>
      </c>
      <c r="J199" s="470"/>
      <c r="K199" s="98" t="s">
        <v>147</v>
      </c>
      <c r="L199" s="98"/>
      <c r="M199" s="98"/>
      <c r="N199" s="60">
        <v>0</v>
      </c>
      <c r="O199" s="60">
        <v>1.3604970000000001</v>
      </c>
      <c r="P199" s="60">
        <v>0.90700000000000003</v>
      </c>
      <c r="Q199" s="60">
        <v>0</v>
      </c>
      <c r="R199" s="48">
        <f t="shared" si="91"/>
        <v>2.2674970000000001</v>
      </c>
      <c r="S199" s="33"/>
    </row>
    <row r="200" spans="1:19" s="6" customFormat="1" ht="25.5">
      <c r="A200" s="544"/>
      <c r="B200" s="530"/>
      <c r="C200" s="455"/>
      <c r="D200" s="455"/>
      <c r="E200" s="458"/>
      <c r="F200" s="458"/>
      <c r="G200" s="458"/>
      <c r="H200" s="458"/>
      <c r="I200" s="199" t="s">
        <v>181</v>
      </c>
      <c r="J200" s="470"/>
      <c r="K200" s="55" t="s">
        <v>90</v>
      </c>
      <c r="L200" s="55"/>
      <c r="M200" s="55"/>
      <c r="N200" s="63">
        <f>N201</f>
        <v>0</v>
      </c>
      <c r="O200" s="63">
        <f t="shared" ref="O200:Q200" si="92">O201</f>
        <v>0.375</v>
      </c>
      <c r="P200" s="63">
        <f t="shared" si="92"/>
        <v>3.4999899999999999</v>
      </c>
      <c r="Q200" s="63">
        <f t="shared" si="92"/>
        <v>2.4950000000000001</v>
      </c>
      <c r="R200" s="48">
        <f t="shared" si="91"/>
        <v>6.3699899999999996</v>
      </c>
      <c r="S200" s="33"/>
    </row>
    <row r="201" spans="1:19" s="6" customFormat="1" ht="15">
      <c r="A201" s="544"/>
      <c r="B201" s="530"/>
      <c r="C201" s="455"/>
      <c r="D201" s="455"/>
      <c r="E201" s="458"/>
      <c r="F201" s="458"/>
      <c r="G201" s="458"/>
      <c r="H201" s="458"/>
      <c r="I201" s="201" t="s">
        <v>25</v>
      </c>
      <c r="J201" s="470"/>
      <c r="K201" s="73" t="s">
        <v>26</v>
      </c>
      <c r="L201" s="313"/>
      <c r="M201" s="313"/>
      <c r="N201" s="60">
        <v>0</v>
      </c>
      <c r="O201" s="60">
        <v>0.375</v>
      </c>
      <c r="P201" s="60">
        <v>3.4999899999999999</v>
      </c>
      <c r="Q201" s="60">
        <v>2.4950000000000001</v>
      </c>
      <c r="R201" s="48">
        <f t="shared" si="91"/>
        <v>6.3699899999999996</v>
      </c>
      <c r="S201" s="33"/>
    </row>
    <row r="202" spans="1:19" s="6" customFormat="1" ht="25.5">
      <c r="A202" s="544"/>
      <c r="B202" s="530"/>
      <c r="C202" s="455"/>
      <c r="D202" s="455"/>
      <c r="E202" s="458"/>
      <c r="F202" s="458"/>
      <c r="G202" s="458"/>
      <c r="H202" s="458"/>
      <c r="I202" s="199" t="s">
        <v>182</v>
      </c>
      <c r="J202" s="470"/>
      <c r="K202" s="55" t="s">
        <v>35</v>
      </c>
      <c r="L202" s="55"/>
      <c r="M202" s="55"/>
      <c r="N202" s="63">
        <f>N203+N204</f>
        <v>0</v>
      </c>
      <c r="O202" s="63">
        <f t="shared" ref="O202:Q202" si="93">O203+O204</f>
        <v>0.87799000000000005</v>
      </c>
      <c r="P202" s="63">
        <f t="shared" si="93"/>
        <v>4.4803860000000002</v>
      </c>
      <c r="Q202" s="63">
        <f t="shared" si="93"/>
        <v>18.634560999999998</v>
      </c>
      <c r="R202" s="48">
        <f t="shared" si="91"/>
        <v>23.992936999999998</v>
      </c>
      <c r="S202" s="33"/>
    </row>
    <row r="203" spans="1:19" s="6" customFormat="1" ht="15">
      <c r="A203" s="544"/>
      <c r="B203" s="530"/>
      <c r="C203" s="455"/>
      <c r="D203" s="455"/>
      <c r="E203" s="458"/>
      <c r="F203" s="458"/>
      <c r="G203" s="458"/>
      <c r="H203" s="458"/>
      <c r="I203" s="201" t="s">
        <v>25</v>
      </c>
      <c r="J203" s="470"/>
      <c r="K203" s="98" t="s">
        <v>26</v>
      </c>
      <c r="L203" s="98"/>
      <c r="M203" s="98"/>
      <c r="N203" s="60">
        <v>0</v>
      </c>
      <c r="O203" s="60">
        <v>0</v>
      </c>
      <c r="P203" s="60">
        <v>1.391386</v>
      </c>
      <c r="Q203" s="60">
        <v>2.934561</v>
      </c>
      <c r="R203" s="48">
        <f t="shared" si="91"/>
        <v>4.3259470000000002</v>
      </c>
      <c r="S203" s="33"/>
    </row>
    <row r="204" spans="1:19" s="6" customFormat="1" ht="25.5">
      <c r="A204" s="544"/>
      <c r="B204" s="530"/>
      <c r="C204" s="455"/>
      <c r="D204" s="455"/>
      <c r="E204" s="458"/>
      <c r="F204" s="458"/>
      <c r="G204" s="458"/>
      <c r="H204" s="458"/>
      <c r="I204" s="201" t="s">
        <v>348</v>
      </c>
      <c r="J204" s="470"/>
      <c r="K204" s="98" t="s">
        <v>147</v>
      </c>
      <c r="L204" s="98"/>
      <c r="M204" s="98"/>
      <c r="N204" s="60">
        <v>0</v>
      </c>
      <c r="O204" s="60">
        <v>0.87799000000000005</v>
      </c>
      <c r="P204" s="60">
        <v>3.089</v>
      </c>
      <c r="Q204" s="60">
        <v>15.7</v>
      </c>
      <c r="R204" s="48">
        <f t="shared" si="91"/>
        <v>19.666989999999998</v>
      </c>
      <c r="S204" s="33"/>
    </row>
    <row r="205" spans="1:19" s="6" customFormat="1" ht="25.5">
      <c r="A205" s="544"/>
      <c r="B205" s="530"/>
      <c r="C205" s="455"/>
      <c r="D205" s="455"/>
      <c r="E205" s="458"/>
      <c r="F205" s="458"/>
      <c r="G205" s="458"/>
      <c r="H205" s="458"/>
      <c r="I205" s="199" t="s">
        <v>27</v>
      </c>
      <c r="J205" s="470"/>
      <c r="K205" s="55" t="s">
        <v>131</v>
      </c>
      <c r="L205" s="55"/>
      <c r="M205" s="55"/>
      <c r="N205" s="63">
        <f>N206</f>
        <v>0</v>
      </c>
      <c r="O205" s="63">
        <f t="shared" ref="O205:Q207" si="94">O206</f>
        <v>0</v>
      </c>
      <c r="P205" s="63">
        <f>P206</f>
        <v>0.61045499999999997</v>
      </c>
      <c r="Q205" s="63">
        <f t="shared" si="94"/>
        <v>0.19999900000000001</v>
      </c>
      <c r="R205" s="48">
        <f t="shared" si="91"/>
        <v>0.81045400000000001</v>
      </c>
      <c r="S205" s="33"/>
    </row>
    <row r="206" spans="1:19" s="6" customFormat="1" ht="15">
      <c r="A206" s="544"/>
      <c r="B206" s="530"/>
      <c r="C206" s="455"/>
      <c r="D206" s="455"/>
      <c r="E206" s="458"/>
      <c r="F206" s="458"/>
      <c r="G206" s="458"/>
      <c r="H206" s="458"/>
      <c r="I206" s="201" t="s">
        <v>25</v>
      </c>
      <c r="J206" s="470"/>
      <c r="K206" s="73" t="s">
        <v>26</v>
      </c>
      <c r="L206" s="313"/>
      <c r="M206" s="313"/>
      <c r="N206" s="60">
        <v>0</v>
      </c>
      <c r="O206" s="60">
        <v>0</v>
      </c>
      <c r="P206" s="60">
        <v>0.61045499999999997</v>
      </c>
      <c r="Q206" s="60">
        <v>0.19999900000000001</v>
      </c>
      <c r="R206" s="48">
        <f t="shared" si="91"/>
        <v>0.81045400000000001</v>
      </c>
      <c r="S206" s="33"/>
    </row>
    <row r="207" spans="1:19" s="3" customFormat="1" ht="38.25">
      <c r="A207" s="544"/>
      <c r="B207" s="530"/>
      <c r="C207" s="455"/>
      <c r="D207" s="455"/>
      <c r="E207" s="458"/>
      <c r="F207" s="458"/>
      <c r="G207" s="458"/>
      <c r="H207" s="458"/>
      <c r="I207" s="187" t="s">
        <v>350</v>
      </c>
      <c r="J207" s="470"/>
      <c r="K207" s="55" t="s">
        <v>351</v>
      </c>
      <c r="L207" s="55"/>
      <c r="M207" s="55"/>
      <c r="N207" s="63">
        <f>N208</f>
        <v>0</v>
      </c>
      <c r="O207" s="63">
        <f t="shared" si="94"/>
        <v>0</v>
      </c>
      <c r="P207" s="63">
        <f t="shared" si="94"/>
        <v>5.3070000000000004</v>
      </c>
      <c r="Q207" s="63">
        <f t="shared" si="94"/>
        <v>0</v>
      </c>
      <c r="R207" s="48">
        <f t="shared" si="91"/>
        <v>5.3070000000000004</v>
      </c>
      <c r="S207" s="33"/>
    </row>
    <row r="208" spans="1:19" s="3" customFormat="1" ht="15">
      <c r="A208" s="544"/>
      <c r="B208" s="530"/>
      <c r="C208" s="455"/>
      <c r="D208" s="455"/>
      <c r="E208" s="458"/>
      <c r="F208" s="458"/>
      <c r="G208" s="458"/>
      <c r="H208" s="458"/>
      <c r="I208" s="201" t="s">
        <v>25</v>
      </c>
      <c r="J208" s="470"/>
      <c r="K208" s="73" t="s">
        <v>26</v>
      </c>
      <c r="L208" s="313"/>
      <c r="M208" s="313"/>
      <c r="N208" s="60">
        <v>0</v>
      </c>
      <c r="O208" s="60">
        <v>0</v>
      </c>
      <c r="P208" s="60">
        <v>5.3070000000000004</v>
      </c>
      <c r="Q208" s="60">
        <v>0</v>
      </c>
      <c r="R208" s="48">
        <f t="shared" si="91"/>
        <v>5.3070000000000004</v>
      </c>
      <c r="S208" s="33"/>
    </row>
    <row r="209" spans="1:19" s="3" customFormat="1" ht="15">
      <c r="A209" s="544">
        <v>15</v>
      </c>
      <c r="B209" s="530" t="s">
        <v>361</v>
      </c>
      <c r="C209" s="455"/>
      <c r="D209" s="455"/>
      <c r="E209" s="458"/>
      <c r="F209" s="458"/>
      <c r="G209" s="458"/>
      <c r="H209" s="458"/>
      <c r="I209" s="198" t="s">
        <v>22</v>
      </c>
      <c r="J209" s="470">
        <v>451</v>
      </c>
      <c r="K209" s="66"/>
      <c r="L209" s="66"/>
      <c r="M209" s="66"/>
      <c r="N209" s="211">
        <f>N210+N212+N215+N217+N219</f>
        <v>0</v>
      </c>
      <c r="O209" s="211">
        <f t="shared" ref="O209:Q209" si="95">O210+O212+O215+O217+O219</f>
        <v>0</v>
      </c>
      <c r="P209" s="211">
        <f t="shared" si="95"/>
        <v>0</v>
      </c>
      <c r="Q209" s="211">
        <f t="shared" si="95"/>
        <v>1357.1182181899999</v>
      </c>
      <c r="R209" s="43">
        <f>Q209+P209+O209+N209</f>
        <v>1357.1182181899999</v>
      </c>
      <c r="S209" s="41"/>
    </row>
    <row r="210" spans="1:19" s="3" customFormat="1" ht="63.75">
      <c r="A210" s="544"/>
      <c r="B210" s="530"/>
      <c r="C210" s="455"/>
      <c r="D210" s="455"/>
      <c r="E210" s="458"/>
      <c r="F210" s="458"/>
      <c r="G210" s="458"/>
      <c r="H210" s="458"/>
      <c r="I210" s="202" t="s">
        <v>45</v>
      </c>
      <c r="J210" s="470"/>
      <c r="K210" s="55" t="s">
        <v>24</v>
      </c>
      <c r="L210" s="55"/>
      <c r="M210" s="55"/>
      <c r="N210" s="200">
        <f>N211</f>
        <v>0</v>
      </c>
      <c r="O210" s="200">
        <f>O211</f>
        <v>0</v>
      </c>
      <c r="P210" s="200">
        <f>P211</f>
        <v>0</v>
      </c>
      <c r="Q210" s="200">
        <f>Q211</f>
        <v>80.533058999999994</v>
      </c>
      <c r="R210" s="131">
        <f t="shared" ref="R210:R227" si="96">Q210+P210+O210+N210</f>
        <v>80.533058999999994</v>
      </c>
      <c r="S210" s="72"/>
    </row>
    <row r="211" spans="1:19" s="3" customFormat="1" ht="15">
      <c r="A211" s="544"/>
      <c r="B211" s="530"/>
      <c r="C211" s="455"/>
      <c r="D211" s="455"/>
      <c r="E211" s="458"/>
      <c r="F211" s="458"/>
      <c r="G211" s="458"/>
      <c r="H211" s="458"/>
      <c r="I211" s="212" t="s">
        <v>25</v>
      </c>
      <c r="J211" s="470"/>
      <c r="K211" s="98" t="s">
        <v>26</v>
      </c>
      <c r="L211" s="98"/>
      <c r="M211" s="98"/>
      <c r="N211" s="59">
        <v>0</v>
      </c>
      <c r="O211" s="59">
        <v>0</v>
      </c>
      <c r="P211" s="59">
        <v>0</v>
      </c>
      <c r="Q211" s="59">
        <v>80.533058999999994</v>
      </c>
      <c r="R211" s="131">
        <f t="shared" si="96"/>
        <v>80.533058999999994</v>
      </c>
      <c r="S211" s="72"/>
    </row>
    <row r="212" spans="1:19" s="3" customFormat="1" ht="15">
      <c r="A212" s="544"/>
      <c r="B212" s="530"/>
      <c r="C212" s="455"/>
      <c r="D212" s="455"/>
      <c r="E212" s="458"/>
      <c r="F212" s="458"/>
      <c r="G212" s="458"/>
      <c r="H212" s="458"/>
      <c r="I212" s="187" t="s">
        <v>49</v>
      </c>
      <c r="J212" s="470"/>
      <c r="K212" s="55" t="s">
        <v>30</v>
      </c>
      <c r="L212" s="55"/>
      <c r="M212" s="55"/>
      <c r="N212" s="200">
        <f>N213+N214</f>
        <v>0</v>
      </c>
      <c r="O212" s="200">
        <f t="shared" ref="O212:Q212" si="97">O213+O214</f>
        <v>0</v>
      </c>
      <c r="P212" s="200">
        <f t="shared" si="97"/>
        <v>0</v>
      </c>
      <c r="Q212" s="200">
        <f t="shared" si="97"/>
        <v>272.24264443999999</v>
      </c>
      <c r="R212" s="131">
        <f t="shared" si="96"/>
        <v>272.24264443999999</v>
      </c>
      <c r="S212" s="33"/>
    </row>
    <row r="213" spans="1:19" s="3" customFormat="1" ht="15">
      <c r="A213" s="544"/>
      <c r="B213" s="530"/>
      <c r="C213" s="455"/>
      <c r="D213" s="455"/>
      <c r="E213" s="458"/>
      <c r="F213" s="458"/>
      <c r="G213" s="458"/>
      <c r="H213" s="458"/>
      <c r="I213" s="188" t="s">
        <v>25</v>
      </c>
      <c r="J213" s="470"/>
      <c r="K213" s="98" t="s">
        <v>26</v>
      </c>
      <c r="L213" s="98"/>
      <c r="M213" s="98"/>
      <c r="N213" s="213">
        <v>0</v>
      </c>
      <c r="O213" s="213">
        <v>0</v>
      </c>
      <c r="P213" s="60">
        <v>0</v>
      </c>
      <c r="Q213" s="60">
        <v>0.42672344000000001</v>
      </c>
      <c r="R213" s="131">
        <f t="shared" si="96"/>
        <v>0.42672344000000001</v>
      </c>
      <c r="S213" s="33"/>
    </row>
    <row r="214" spans="1:19" s="3" customFormat="1" ht="25.5">
      <c r="A214" s="544"/>
      <c r="B214" s="530"/>
      <c r="C214" s="455"/>
      <c r="D214" s="455"/>
      <c r="E214" s="458"/>
      <c r="F214" s="458"/>
      <c r="G214" s="458"/>
      <c r="H214" s="458"/>
      <c r="I214" s="188" t="s">
        <v>47</v>
      </c>
      <c r="J214" s="470"/>
      <c r="K214" s="214" t="s">
        <v>48</v>
      </c>
      <c r="L214" s="214"/>
      <c r="M214" s="214"/>
      <c r="N214" s="213">
        <v>0</v>
      </c>
      <c r="O214" s="213">
        <v>0</v>
      </c>
      <c r="P214" s="213">
        <v>0</v>
      </c>
      <c r="Q214" s="213">
        <v>271.815921</v>
      </c>
      <c r="R214" s="131">
        <f t="shared" si="96"/>
        <v>271.815921</v>
      </c>
      <c r="S214" s="33"/>
    </row>
    <row r="215" spans="1:19" s="3" customFormat="1" ht="38.25">
      <c r="A215" s="544"/>
      <c r="B215" s="530"/>
      <c r="C215" s="455"/>
      <c r="D215" s="455"/>
      <c r="E215" s="458"/>
      <c r="F215" s="458"/>
      <c r="G215" s="458"/>
      <c r="H215" s="458"/>
      <c r="I215" s="187" t="s">
        <v>51</v>
      </c>
      <c r="J215" s="470"/>
      <c r="K215" s="215" t="s">
        <v>52</v>
      </c>
      <c r="L215" s="320"/>
      <c r="M215" s="320"/>
      <c r="N215" s="56">
        <f>N216</f>
        <v>0</v>
      </c>
      <c r="O215" s="56">
        <f>O216</f>
        <v>0</v>
      </c>
      <c r="P215" s="56">
        <f>P216</f>
        <v>0</v>
      </c>
      <c r="Q215" s="56">
        <f>Q216</f>
        <v>166.833</v>
      </c>
      <c r="R215" s="131">
        <f t="shared" si="96"/>
        <v>166.833</v>
      </c>
      <c r="S215" s="33"/>
    </row>
    <row r="216" spans="1:19" s="3" customFormat="1" ht="15">
      <c r="A216" s="544"/>
      <c r="B216" s="530"/>
      <c r="C216" s="455"/>
      <c r="D216" s="455"/>
      <c r="E216" s="458"/>
      <c r="F216" s="458"/>
      <c r="G216" s="458"/>
      <c r="H216" s="458"/>
      <c r="I216" s="204" t="s">
        <v>25</v>
      </c>
      <c r="J216" s="470"/>
      <c r="K216" s="98" t="s">
        <v>26</v>
      </c>
      <c r="L216" s="98"/>
      <c r="M216" s="98"/>
      <c r="N216" s="213">
        <v>0</v>
      </c>
      <c r="O216" s="213">
        <v>0</v>
      </c>
      <c r="P216" s="59">
        <v>0</v>
      </c>
      <c r="Q216" s="60">
        <v>166.833</v>
      </c>
      <c r="R216" s="131">
        <f t="shared" si="96"/>
        <v>166.833</v>
      </c>
      <c r="S216" s="33"/>
    </row>
    <row r="217" spans="1:19" s="3" customFormat="1" ht="38.25">
      <c r="A217" s="544"/>
      <c r="B217" s="530"/>
      <c r="C217" s="455"/>
      <c r="D217" s="455"/>
      <c r="E217" s="458"/>
      <c r="F217" s="458"/>
      <c r="G217" s="458"/>
      <c r="H217" s="458"/>
      <c r="I217" s="216" t="s">
        <v>53</v>
      </c>
      <c r="J217" s="470"/>
      <c r="K217" s="55" t="s">
        <v>54</v>
      </c>
      <c r="L217" s="55"/>
      <c r="M217" s="55"/>
      <c r="N217" s="56">
        <f>N218</f>
        <v>0</v>
      </c>
      <c r="O217" s="56">
        <f>O218</f>
        <v>0</v>
      </c>
      <c r="P217" s="56">
        <f>P218</f>
        <v>0</v>
      </c>
      <c r="Q217" s="56">
        <f>Q218</f>
        <v>23.442309999999999</v>
      </c>
      <c r="R217" s="131">
        <f t="shared" si="96"/>
        <v>23.442309999999999</v>
      </c>
      <c r="S217" s="72"/>
    </row>
    <row r="218" spans="1:19" s="5" customFormat="1" ht="14.25">
      <c r="A218" s="544"/>
      <c r="B218" s="530"/>
      <c r="C218" s="455"/>
      <c r="D218" s="455"/>
      <c r="E218" s="458"/>
      <c r="F218" s="458"/>
      <c r="G218" s="458"/>
      <c r="H218" s="458"/>
      <c r="I218" s="204" t="s">
        <v>25</v>
      </c>
      <c r="J218" s="470"/>
      <c r="K218" s="98" t="s">
        <v>26</v>
      </c>
      <c r="L218" s="98"/>
      <c r="M218" s="98"/>
      <c r="N218" s="213">
        <v>0</v>
      </c>
      <c r="O218" s="213">
        <v>0</v>
      </c>
      <c r="P218" s="213">
        <v>0</v>
      </c>
      <c r="Q218" s="213">
        <v>23.442309999999999</v>
      </c>
      <c r="R218" s="131">
        <f t="shared" si="96"/>
        <v>23.442309999999999</v>
      </c>
      <c r="S218" s="72"/>
    </row>
    <row r="219" spans="1:19" s="3" customFormat="1" ht="153">
      <c r="A219" s="544"/>
      <c r="B219" s="530"/>
      <c r="C219" s="455"/>
      <c r="D219" s="455"/>
      <c r="E219" s="458"/>
      <c r="F219" s="458"/>
      <c r="G219" s="458"/>
      <c r="H219" s="458"/>
      <c r="I219" s="216" t="s">
        <v>58</v>
      </c>
      <c r="J219" s="470"/>
      <c r="K219" s="55" t="s">
        <v>59</v>
      </c>
      <c r="L219" s="55"/>
      <c r="M219" s="55"/>
      <c r="N219" s="56">
        <f>N220+N221+N222</f>
        <v>0</v>
      </c>
      <c r="O219" s="56">
        <f>O220+O221+O222</f>
        <v>0</v>
      </c>
      <c r="P219" s="56">
        <f>P220+P221+P222</f>
        <v>0</v>
      </c>
      <c r="Q219" s="56">
        <f>Q220+Q221+Q222</f>
        <v>814.06720474999997</v>
      </c>
      <c r="R219" s="131">
        <f t="shared" si="96"/>
        <v>814.06720474999997</v>
      </c>
      <c r="S219" s="33"/>
    </row>
    <row r="220" spans="1:19" s="3" customFormat="1" ht="25.5">
      <c r="A220" s="544"/>
      <c r="B220" s="530"/>
      <c r="C220" s="455"/>
      <c r="D220" s="455"/>
      <c r="E220" s="458"/>
      <c r="F220" s="458"/>
      <c r="G220" s="458"/>
      <c r="H220" s="458"/>
      <c r="I220" s="204" t="s">
        <v>34</v>
      </c>
      <c r="J220" s="470"/>
      <c r="K220" s="98" t="s">
        <v>35</v>
      </c>
      <c r="L220" s="98"/>
      <c r="M220" s="98"/>
      <c r="N220" s="60">
        <v>0</v>
      </c>
      <c r="O220" s="60">
        <v>0</v>
      </c>
      <c r="P220" s="60">
        <v>0</v>
      </c>
      <c r="Q220" s="60">
        <v>92.635999600000005</v>
      </c>
      <c r="R220" s="131">
        <f t="shared" si="96"/>
        <v>92.635999600000005</v>
      </c>
      <c r="S220" s="33"/>
    </row>
    <row r="221" spans="1:19" s="3" customFormat="1" ht="15">
      <c r="A221" s="544"/>
      <c r="B221" s="530"/>
      <c r="C221" s="455"/>
      <c r="D221" s="455"/>
      <c r="E221" s="458"/>
      <c r="F221" s="458"/>
      <c r="G221" s="458"/>
      <c r="H221" s="458"/>
      <c r="I221" s="204" t="s">
        <v>25</v>
      </c>
      <c r="J221" s="470"/>
      <c r="K221" s="98" t="s">
        <v>26</v>
      </c>
      <c r="L221" s="98"/>
      <c r="M221" s="98"/>
      <c r="N221" s="60">
        <v>0</v>
      </c>
      <c r="O221" s="60">
        <v>0</v>
      </c>
      <c r="P221" s="60">
        <v>0</v>
      </c>
      <c r="Q221" s="60">
        <v>171.01420540000001</v>
      </c>
      <c r="R221" s="131">
        <f t="shared" si="96"/>
        <v>171.01420540000001</v>
      </c>
      <c r="S221" s="33"/>
    </row>
    <row r="222" spans="1:19" s="5" customFormat="1" ht="25.5">
      <c r="A222" s="544"/>
      <c r="B222" s="530"/>
      <c r="C222" s="455"/>
      <c r="D222" s="455"/>
      <c r="E222" s="458"/>
      <c r="F222" s="458"/>
      <c r="G222" s="458"/>
      <c r="H222" s="458"/>
      <c r="I222" s="204" t="s">
        <v>47</v>
      </c>
      <c r="J222" s="470"/>
      <c r="K222" s="98" t="s">
        <v>48</v>
      </c>
      <c r="L222" s="98"/>
      <c r="M222" s="98"/>
      <c r="N222" s="60">
        <v>0</v>
      </c>
      <c r="O222" s="60">
        <v>0</v>
      </c>
      <c r="P222" s="60">
        <v>0</v>
      </c>
      <c r="Q222" s="60">
        <v>550.41699974999995</v>
      </c>
      <c r="R222" s="131">
        <f t="shared" si="96"/>
        <v>550.41699974999995</v>
      </c>
      <c r="S222" s="33"/>
    </row>
    <row r="223" spans="1:19" s="3" customFormat="1" ht="15">
      <c r="A223" s="544">
        <v>16</v>
      </c>
      <c r="B223" s="530" t="s">
        <v>362</v>
      </c>
      <c r="C223" s="455"/>
      <c r="D223" s="455"/>
      <c r="E223" s="458"/>
      <c r="F223" s="458"/>
      <c r="G223" s="458"/>
      <c r="H223" s="458"/>
      <c r="I223" s="203" t="s">
        <v>22</v>
      </c>
      <c r="J223" s="460">
        <v>451</v>
      </c>
      <c r="K223" s="26"/>
      <c r="L223" s="26"/>
      <c r="M223" s="26"/>
      <c r="N223" s="75">
        <f>N224+N226</f>
        <v>0</v>
      </c>
      <c r="O223" s="75">
        <f>O224+O226</f>
        <v>0</v>
      </c>
      <c r="P223" s="75">
        <f>P224+P226</f>
        <v>0</v>
      </c>
      <c r="Q223" s="75">
        <f>Q224+Q226</f>
        <v>175.06857099999999</v>
      </c>
      <c r="R223" s="43">
        <f t="shared" si="96"/>
        <v>175.06857099999999</v>
      </c>
      <c r="S223" s="25"/>
    </row>
    <row r="224" spans="1:19" s="3" customFormat="1" ht="25.5">
      <c r="A224" s="544"/>
      <c r="B224" s="530"/>
      <c r="C224" s="455"/>
      <c r="D224" s="455"/>
      <c r="E224" s="458"/>
      <c r="F224" s="458"/>
      <c r="G224" s="458"/>
      <c r="H224" s="458"/>
      <c r="I224" s="199" t="s">
        <v>56</v>
      </c>
      <c r="J224" s="461"/>
      <c r="K224" s="55" t="s">
        <v>57</v>
      </c>
      <c r="L224" s="55"/>
      <c r="M224" s="55"/>
      <c r="N224" s="63">
        <f>N225</f>
        <v>0</v>
      </c>
      <c r="O224" s="63">
        <f t="shared" ref="O224:Q224" si="98">O225</f>
        <v>0</v>
      </c>
      <c r="P224" s="63">
        <f t="shared" si="98"/>
        <v>0</v>
      </c>
      <c r="Q224" s="63">
        <f t="shared" si="98"/>
        <v>173.56857099999999</v>
      </c>
      <c r="R224" s="131">
        <f t="shared" si="96"/>
        <v>173.56857099999999</v>
      </c>
      <c r="S224" s="72"/>
    </row>
    <row r="225" spans="1:19" s="3" customFormat="1" ht="15">
      <c r="A225" s="544"/>
      <c r="B225" s="530"/>
      <c r="C225" s="455"/>
      <c r="D225" s="455"/>
      <c r="E225" s="458"/>
      <c r="F225" s="458"/>
      <c r="G225" s="458"/>
      <c r="H225" s="458"/>
      <c r="I225" s="204" t="s">
        <v>25</v>
      </c>
      <c r="J225" s="461"/>
      <c r="K225" s="98" t="s">
        <v>26</v>
      </c>
      <c r="L225" s="98"/>
      <c r="M225" s="98"/>
      <c r="N225" s="60">
        <v>0</v>
      </c>
      <c r="O225" s="60">
        <v>0</v>
      </c>
      <c r="P225" s="60">
        <v>0</v>
      </c>
      <c r="Q225" s="60">
        <v>173.56857099999999</v>
      </c>
      <c r="R225" s="131">
        <f t="shared" si="96"/>
        <v>173.56857099999999</v>
      </c>
      <c r="S225" s="33"/>
    </row>
    <row r="226" spans="1:19" s="3" customFormat="1" ht="38.25">
      <c r="A226" s="544"/>
      <c r="B226" s="530"/>
      <c r="C226" s="455"/>
      <c r="D226" s="455"/>
      <c r="E226" s="458"/>
      <c r="F226" s="458"/>
      <c r="G226" s="458"/>
      <c r="H226" s="458"/>
      <c r="I226" s="199" t="s">
        <v>43</v>
      </c>
      <c r="J226" s="461"/>
      <c r="K226" s="55" t="s">
        <v>68</v>
      </c>
      <c r="L226" s="55"/>
      <c r="M226" s="55"/>
      <c r="N226" s="63">
        <f t="shared" ref="N226:Q226" si="99">N227</f>
        <v>0</v>
      </c>
      <c r="O226" s="63">
        <f t="shared" si="99"/>
        <v>0</v>
      </c>
      <c r="P226" s="63">
        <f t="shared" si="99"/>
        <v>0</v>
      </c>
      <c r="Q226" s="63">
        <f t="shared" si="99"/>
        <v>1.5</v>
      </c>
      <c r="R226" s="131">
        <f t="shared" si="96"/>
        <v>1.5</v>
      </c>
      <c r="S226" s="72"/>
    </row>
    <row r="227" spans="1:19" s="3" customFormat="1" ht="15">
      <c r="A227" s="544"/>
      <c r="B227" s="530"/>
      <c r="C227" s="455"/>
      <c r="D227" s="455"/>
      <c r="E227" s="458"/>
      <c r="F227" s="458"/>
      <c r="G227" s="458"/>
      <c r="H227" s="458"/>
      <c r="I227" s="204" t="s">
        <v>25</v>
      </c>
      <c r="J227" s="462"/>
      <c r="K227" s="98" t="s">
        <v>26</v>
      </c>
      <c r="L227" s="98"/>
      <c r="M227" s="98"/>
      <c r="N227" s="60">
        <v>0</v>
      </c>
      <c r="O227" s="60">
        <v>0</v>
      </c>
      <c r="P227" s="60">
        <v>0</v>
      </c>
      <c r="Q227" s="60">
        <v>1.5</v>
      </c>
      <c r="R227" s="131">
        <f t="shared" si="96"/>
        <v>1.5</v>
      </c>
      <c r="S227" s="33"/>
    </row>
    <row r="228" spans="1:19" s="3" customFormat="1" ht="15">
      <c r="A228" s="544">
        <v>17</v>
      </c>
      <c r="B228" s="530" t="s">
        <v>363</v>
      </c>
      <c r="C228" s="455"/>
      <c r="D228" s="455"/>
      <c r="E228" s="458"/>
      <c r="F228" s="458"/>
      <c r="G228" s="458"/>
      <c r="H228" s="458"/>
      <c r="I228" s="203" t="s">
        <v>22</v>
      </c>
      <c r="J228" s="470">
        <v>451</v>
      </c>
      <c r="K228" s="26"/>
      <c r="L228" s="26"/>
      <c r="M228" s="26"/>
      <c r="N228" s="75">
        <f>N229</f>
        <v>0</v>
      </c>
      <c r="O228" s="75">
        <f t="shared" ref="O228:Q228" si="100">O229</f>
        <v>0</v>
      </c>
      <c r="P228" s="75">
        <f t="shared" si="100"/>
        <v>0</v>
      </c>
      <c r="Q228" s="75">
        <f t="shared" si="100"/>
        <v>66.450389999999999</v>
      </c>
      <c r="R228" s="43">
        <f t="shared" ref="R228:R230" si="101">Q228+P228+O228+N228</f>
        <v>66.450389999999999</v>
      </c>
      <c r="S228" s="25"/>
    </row>
    <row r="229" spans="1:19" s="3" customFormat="1" ht="25.5">
      <c r="A229" s="544"/>
      <c r="B229" s="530"/>
      <c r="C229" s="455"/>
      <c r="D229" s="455"/>
      <c r="E229" s="458"/>
      <c r="F229" s="458"/>
      <c r="G229" s="458"/>
      <c r="H229" s="458"/>
      <c r="I229" s="199" t="s">
        <v>56</v>
      </c>
      <c r="J229" s="470"/>
      <c r="K229" s="55" t="s">
        <v>48</v>
      </c>
      <c r="L229" s="55"/>
      <c r="M229" s="55"/>
      <c r="N229" s="63">
        <f>N230</f>
        <v>0</v>
      </c>
      <c r="O229" s="63">
        <f t="shared" ref="O229:Q229" si="102">O230</f>
        <v>0</v>
      </c>
      <c r="P229" s="63">
        <f t="shared" si="102"/>
        <v>0</v>
      </c>
      <c r="Q229" s="63">
        <f t="shared" si="102"/>
        <v>66.450389999999999</v>
      </c>
      <c r="R229" s="131">
        <f t="shared" si="101"/>
        <v>66.450389999999999</v>
      </c>
      <c r="S229" s="72"/>
    </row>
    <row r="230" spans="1:19" s="3" customFormat="1" ht="15">
      <c r="A230" s="544"/>
      <c r="B230" s="530"/>
      <c r="C230" s="455"/>
      <c r="D230" s="455"/>
      <c r="E230" s="458"/>
      <c r="F230" s="458"/>
      <c r="G230" s="458"/>
      <c r="H230" s="458"/>
      <c r="I230" s="204" t="s">
        <v>25</v>
      </c>
      <c r="J230" s="470"/>
      <c r="K230" s="98" t="s">
        <v>26</v>
      </c>
      <c r="L230" s="98"/>
      <c r="M230" s="98"/>
      <c r="N230" s="60">
        <v>0</v>
      </c>
      <c r="O230" s="60">
        <v>0</v>
      </c>
      <c r="P230" s="60">
        <v>0</v>
      </c>
      <c r="Q230" s="60">
        <v>66.450389999999999</v>
      </c>
      <c r="R230" s="131">
        <f t="shared" si="101"/>
        <v>66.450389999999999</v>
      </c>
      <c r="S230" s="33"/>
    </row>
    <row r="231" spans="1:19" s="3" customFormat="1" ht="15">
      <c r="A231" s="544">
        <v>18</v>
      </c>
      <c r="B231" s="530" t="s">
        <v>364</v>
      </c>
      <c r="C231" s="455"/>
      <c r="D231" s="455"/>
      <c r="E231" s="458"/>
      <c r="F231" s="458"/>
      <c r="G231" s="458"/>
      <c r="H231" s="458"/>
      <c r="I231" s="203" t="s">
        <v>22</v>
      </c>
      <c r="J231" s="461">
        <v>451</v>
      </c>
      <c r="K231" s="26"/>
      <c r="L231" s="26"/>
      <c r="M231" s="26"/>
      <c r="N231" s="75">
        <f>N232+N234</f>
        <v>0</v>
      </c>
      <c r="O231" s="75">
        <f t="shared" ref="O231:Q231" si="103">O232+O234</f>
        <v>0</v>
      </c>
      <c r="P231" s="75">
        <f t="shared" si="103"/>
        <v>0</v>
      </c>
      <c r="Q231" s="75">
        <f t="shared" si="103"/>
        <v>175.06857099999999</v>
      </c>
      <c r="R231" s="43">
        <f t="shared" ref="R231:R235" si="104">Q231+P231+O231+N231</f>
        <v>175.06857099999999</v>
      </c>
      <c r="S231" s="25"/>
    </row>
    <row r="232" spans="1:19" s="3" customFormat="1" ht="25.5">
      <c r="A232" s="544"/>
      <c r="B232" s="530"/>
      <c r="C232" s="455"/>
      <c r="D232" s="455"/>
      <c r="E232" s="458"/>
      <c r="F232" s="458"/>
      <c r="G232" s="458"/>
      <c r="H232" s="458"/>
      <c r="I232" s="199" t="s">
        <v>56</v>
      </c>
      <c r="J232" s="461"/>
      <c r="K232" s="55" t="s">
        <v>57</v>
      </c>
      <c r="L232" s="55"/>
      <c r="M232" s="55"/>
      <c r="N232" s="63">
        <f>N233</f>
        <v>0</v>
      </c>
      <c r="O232" s="63">
        <f t="shared" ref="O232:Q232" si="105">O233</f>
        <v>0</v>
      </c>
      <c r="P232" s="63">
        <f t="shared" si="105"/>
        <v>0</v>
      </c>
      <c r="Q232" s="63">
        <f t="shared" si="105"/>
        <v>173.56857099999999</v>
      </c>
      <c r="R232" s="131">
        <f t="shared" si="104"/>
        <v>173.56857099999999</v>
      </c>
      <c r="S232" s="72"/>
    </row>
    <row r="233" spans="1:19" s="3" customFormat="1" ht="15">
      <c r="A233" s="544"/>
      <c r="B233" s="530"/>
      <c r="C233" s="455"/>
      <c r="D233" s="455"/>
      <c r="E233" s="458"/>
      <c r="F233" s="458"/>
      <c r="G233" s="458"/>
      <c r="H233" s="458"/>
      <c r="I233" s="204" t="s">
        <v>25</v>
      </c>
      <c r="J233" s="461"/>
      <c r="K233" s="98" t="s">
        <v>26</v>
      </c>
      <c r="L233" s="98"/>
      <c r="M233" s="98"/>
      <c r="N233" s="60">
        <v>0</v>
      </c>
      <c r="O233" s="60">
        <v>0</v>
      </c>
      <c r="P233" s="60">
        <v>0</v>
      </c>
      <c r="Q233" s="60">
        <v>173.56857099999999</v>
      </c>
      <c r="R233" s="131">
        <f t="shared" si="104"/>
        <v>173.56857099999999</v>
      </c>
      <c r="S233" s="33"/>
    </row>
    <row r="234" spans="1:19" s="3" customFormat="1" ht="38.25">
      <c r="A234" s="544"/>
      <c r="B234" s="530"/>
      <c r="C234" s="455"/>
      <c r="D234" s="455"/>
      <c r="E234" s="458"/>
      <c r="F234" s="458"/>
      <c r="G234" s="458"/>
      <c r="H234" s="458"/>
      <c r="I234" s="199" t="s">
        <v>43</v>
      </c>
      <c r="J234" s="461"/>
      <c r="K234" s="55" t="s">
        <v>68</v>
      </c>
      <c r="L234" s="55"/>
      <c r="M234" s="55"/>
      <c r="N234" s="63">
        <f t="shared" ref="N234" si="106">N235</f>
        <v>0</v>
      </c>
      <c r="O234" s="63">
        <f t="shared" ref="O234" si="107">O235</f>
        <v>0</v>
      </c>
      <c r="P234" s="63">
        <f t="shared" ref="P234" si="108">P235</f>
        <v>0</v>
      </c>
      <c r="Q234" s="63">
        <f t="shared" ref="Q234" si="109">Q235</f>
        <v>1.5</v>
      </c>
      <c r="R234" s="131">
        <f t="shared" si="104"/>
        <v>1.5</v>
      </c>
      <c r="S234" s="72"/>
    </row>
    <row r="235" spans="1:19" s="3" customFormat="1" ht="15">
      <c r="A235" s="544"/>
      <c r="B235" s="530"/>
      <c r="C235" s="455"/>
      <c r="D235" s="455"/>
      <c r="E235" s="458"/>
      <c r="F235" s="458"/>
      <c r="G235" s="458"/>
      <c r="H235" s="458"/>
      <c r="I235" s="204" t="s">
        <v>25</v>
      </c>
      <c r="J235" s="462"/>
      <c r="K235" s="98" t="s">
        <v>26</v>
      </c>
      <c r="L235" s="98"/>
      <c r="M235" s="98"/>
      <c r="N235" s="60">
        <v>0</v>
      </c>
      <c r="O235" s="60">
        <v>0</v>
      </c>
      <c r="P235" s="60">
        <v>0</v>
      </c>
      <c r="Q235" s="60">
        <v>1.5</v>
      </c>
      <c r="R235" s="131">
        <f t="shared" si="104"/>
        <v>1.5</v>
      </c>
      <c r="S235" s="33"/>
    </row>
    <row r="236" spans="1:19" s="3" customFormat="1" ht="38.25" customHeight="1">
      <c r="A236" s="464">
        <v>19</v>
      </c>
      <c r="B236" s="457" t="s">
        <v>365</v>
      </c>
      <c r="C236" s="455"/>
      <c r="D236" s="455"/>
      <c r="E236" s="458"/>
      <c r="F236" s="458"/>
      <c r="G236" s="458"/>
      <c r="H236" s="458"/>
      <c r="I236" s="198" t="s">
        <v>22</v>
      </c>
      <c r="J236" s="460">
        <v>454</v>
      </c>
      <c r="K236" s="74"/>
      <c r="L236" s="74"/>
      <c r="M236" s="74"/>
      <c r="N236" s="43">
        <f>N237+N239</f>
        <v>0</v>
      </c>
      <c r="O236" s="43">
        <f t="shared" ref="O236:Q236" si="110">O237+O239</f>
        <v>44.4262254</v>
      </c>
      <c r="P236" s="43">
        <f t="shared" si="110"/>
        <v>66.304539840000004</v>
      </c>
      <c r="Q236" s="43">
        <f t="shared" si="110"/>
        <v>56.108159499999999</v>
      </c>
      <c r="R236" s="43">
        <f t="shared" ref="R236:R243" si="111">Q236+P236+N236+O236</f>
        <v>166.83892474000001</v>
      </c>
      <c r="S236" s="41"/>
    </row>
    <row r="237" spans="1:19" s="3" customFormat="1" ht="51">
      <c r="A237" s="465"/>
      <c r="B237" s="458"/>
      <c r="C237" s="455"/>
      <c r="D237" s="455"/>
      <c r="E237" s="458"/>
      <c r="F237" s="458"/>
      <c r="G237" s="458"/>
      <c r="H237" s="458"/>
      <c r="I237" s="187" t="s">
        <v>366</v>
      </c>
      <c r="J237" s="461"/>
      <c r="K237" s="68" t="s">
        <v>24</v>
      </c>
      <c r="L237" s="68"/>
      <c r="M237" s="68"/>
      <c r="N237" s="63">
        <f>N238</f>
        <v>0</v>
      </c>
      <c r="O237" s="63">
        <f>O238</f>
        <v>44.285337400000003</v>
      </c>
      <c r="P237" s="63">
        <f>P238</f>
        <v>63.987156839999997</v>
      </c>
      <c r="Q237" s="63">
        <f>Q238</f>
        <v>56.108159499999999</v>
      </c>
      <c r="R237" s="48">
        <f t="shared" si="111"/>
        <v>164.38065374000001</v>
      </c>
      <c r="S237" s="33"/>
    </row>
    <row r="238" spans="1:19" s="3" customFormat="1" ht="15">
      <c r="A238" s="465"/>
      <c r="B238" s="458"/>
      <c r="C238" s="455"/>
      <c r="D238" s="455"/>
      <c r="E238" s="458"/>
      <c r="F238" s="458"/>
      <c r="G238" s="458"/>
      <c r="H238" s="458"/>
      <c r="I238" s="188" t="s">
        <v>25</v>
      </c>
      <c r="J238" s="461"/>
      <c r="K238" s="70" t="s">
        <v>26</v>
      </c>
      <c r="L238" s="70"/>
      <c r="M238" s="70"/>
      <c r="N238" s="51">
        <v>0</v>
      </c>
      <c r="O238" s="60">
        <v>44.285337400000003</v>
      </c>
      <c r="P238" s="60">
        <v>63.987156839999997</v>
      </c>
      <c r="Q238" s="60">
        <v>56.108159499999999</v>
      </c>
      <c r="R238" s="48">
        <f t="shared" si="111"/>
        <v>164.38065374000001</v>
      </c>
      <c r="S238" s="33"/>
    </row>
    <row r="239" spans="1:19" s="3" customFormat="1" ht="25.5">
      <c r="A239" s="465"/>
      <c r="B239" s="458"/>
      <c r="C239" s="455"/>
      <c r="D239" s="455"/>
      <c r="E239" s="458"/>
      <c r="F239" s="458"/>
      <c r="G239" s="458"/>
      <c r="H239" s="458"/>
      <c r="I239" s="187" t="s">
        <v>27</v>
      </c>
      <c r="J239" s="461"/>
      <c r="K239" s="68" t="s">
        <v>52</v>
      </c>
      <c r="L239" s="68"/>
      <c r="M239" s="68"/>
      <c r="N239" s="48">
        <f>N240</f>
        <v>0</v>
      </c>
      <c r="O239" s="48">
        <f>O240</f>
        <v>0.14088800000000001</v>
      </c>
      <c r="P239" s="48">
        <f>P240</f>
        <v>2.317383</v>
      </c>
      <c r="Q239" s="48">
        <f>Q240</f>
        <v>0</v>
      </c>
      <c r="R239" s="48">
        <f t="shared" si="111"/>
        <v>2.4582709999999999</v>
      </c>
      <c r="S239" s="33"/>
    </row>
    <row r="240" spans="1:19" s="3" customFormat="1" ht="15">
      <c r="A240" s="466"/>
      <c r="B240" s="459"/>
      <c r="C240" s="455"/>
      <c r="D240" s="455"/>
      <c r="E240" s="458"/>
      <c r="F240" s="458"/>
      <c r="G240" s="458"/>
      <c r="H240" s="458"/>
      <c r="I240" s="188" t="s">
        <v>25</v>
      </c>
      <c r="J240" s="461"/>
      <c r="K240" s="70" t="s">
        <v>26</v>
      </c>
      <c r="L240" s="70"/>
      <c r="M240" s="70"/>
      <c r="N240" s="51">
        <v>0</v>
      </c>
      <c r="O240" s="51">
        <v>0.14088800000000001</v>
      </c>
      <c r="P240" s="51">
        <v>2.317383</v>
      </c>
      <c r="Q240" s="51">
        <v>0</v>
      </c>
      <c r="R240" s="48">
        <f t="shared" si="111"/>
        <v>2.4582709999999999</v>
      </c>
      <c r="S240" s="33"/>
    </row>
    <row r="241" spans="1:19" s="3" customFormat="1" ht="15" customHeight="1">
      <c r="A241" s="544">
        <v>20</v>
      </c>
      <c r="B241" s="530" t="s">
        <v>367</v>
      </c>
      <c r="C241" s="455"/>
      <c r="D241" s="455"/>
      <c r="E241" s="458"/>
      <c r="F241" s="458"/>
      <c r="G241" s="458"/>
      <c r="H241" s="458"/>
      <c r="I241" s="198" t="s">
        <v>22</v>
      </c>
      <c r="J241" s="470">
        <v>458</v>
      </c>
      <c r="K241" s="66"/>
      <c r="L241" s="66"/>
      <c r="M241" s="66"/>
      <c r="N241" s="43">
        <f>N242+N244+N246+N248+N250+N253+N256+N258+N262+N264</f>
        <v>0</v>
      </c>
      <c r="O241" s="43">
        <f t="shared" ref="O241:Q241" si="112">O242+O244+O246+O248+O250+O253+O256+O258+O262+O264</f>
        <v>0</v>
      </c>
      <c r="P241" s="43">
        <f t="shared" si="112"/>
        <v>0</v>
      </c>
      <c r="Q241" s="43">
        <f t="shared" si="112"/>
        <v>4606.7686102099997</v>
      </c>
      <c r="R241" s="43">
        <f t="shared" si="111"/>
        <v>4606.7686102099997</v>
      </c>
      <c r="S241" s="41"/>
    </row>
    <row r="242" spans="1:19" s="3" customFormat="1" ht="76.5">
      <c r="A242" s="544"/>
      <c r="B242" s="530"/>
      <c r="C242" s="455"/>
      <c r="D242" s="455"/>
      <c r="E242" s="458"/>
      <c r="F242" s="458"/>
      <c r="G242" s="458"/>
      <c r="H242" s="458"/>
      <c r="I242" s="187" t="s">
        <v>211</v>
      </c>
      <c r="J242" s="470"/>
      <c r="K242" s="68" t="s">
        <v>24</v>
      </c>
      <c r="L242" s="68"/>
      <c r="M242" s="68"/>
      <c r="N242" s="63">
        <f>N243</f>
        <v>0</v>
      </c>
      <c r="O242" s="63">
        <f t="shared" ref="O242:Q242" si="113">O243</f>
        <v>0</v>
      </c>
      <c r="P242" s="63">
        <f t="shared" si="113"/>
        <v>0</v>
      </c>
      <c r="Q242" s="63">
        <f t="shared" si="113"/>
        <v>174.98930296</v>
      </c>
      <c r="R242" s="48">
        <f t="shared" si="111"/>
        <v>174.98930296</v>
      </c>
      <c r="S242" s="33"/>
    </row>
    <row r="243" spans="1:19" s="3" customFormat="1" ht="15">
      <c r="A243" s="544"/>
      <c r="B243" s="530"/>
      <c r="C243" s="455"/>
      <c r="D243" s="455"/>
      <c r="E243" s="458"/>
      <c r="F243" s="458"/>
      <c r="G243" s="458"/>
      <c r="H243" s="458"/>
      <c r="I243" s="188" t="s">
        <v>25</v>
      </c>
      <c r="J243" s="470"/>
      <c r="K243" s="70" t="s">
        <v>26</v>
      </c>
      <c r="L243" s="70"/>
      <c r="M243" s="70"/>
      <c r="N243" s="51">
        <v>0</v>
      </c>
      <c r="O243" s="51">
        <v>0</v>
      </c>
      <c r="P243" s="60">
        <v>0</v>
      </c>
      <c r="Q243" s="60">
        <v>174.98930296</v>
      </c>
      <c r="R243" s="48">
        <f t="shared" si="111"/>
        <v>174.98930296</v>
      </c>
      <c r="S243" s="33"/>
    </row>
    <row r="244" spans="1:19" s="3" customFormat="1" ht="25.5">
      <c r="A244" s="544"/>
      <c r="B244" s="530"/>
      <c r="C244" s="455"/>
      <c r="D244" s="455"/>
      <c r="E244" s="458"/>
      <c r="F244" s="458"/>
      <c r="G244" s="458"/>
      <c r="H244" s="458"/>
      <c r="I244" s="187" t="s">
        <v>27</v>
      </c>
      <c r="J244" s="470"/>
      <c r="K244" s="68" t="s">
        <v>186</v>
      </c>
      <c r="L244" s="68"/>
      <c r="M244" s="68"/>
      <c r="N244" s="48">
        <f>N245</f>
        <v>0</v>
      </c>
      <c r="O244" s="48">
        <f t="shared" ref="O244:Q244" si="114">O245</f>
        <v>0</v>
      </c>
      <c r="P244" s="48">
        <f t="shared" si="114"/>
        <v>0</v>
      </c>
      <c r="Q244" s="48">
        <f t="shared" si="114"/>
        <v>120</v>
      </c>
      <c r="R244" s="48">
        <f t="shared" ref="R244:R252" si="115">Q244+P244+N244+O244</f>
        <v>120</v>
      </c>
      <c r="S244" s="33"/>
    </row>
    <row r="245" spans="1:19" s="3" customFormat="1" ht="25.5">
      <c r="A245" s="544"/>
      <c r="B245" s="530"/>
      <c r="C245" s="455"/>
      <c r="D245" s="455"/>
      <c r="E245" s="458"/>
      <c r="F245" s="458"/>
      <c r="G245" s="458"/>
      <c r="H245" s="458"/>
      <c r="I245" s="188" t="s">
        <v>47</v>
      </c>
      <c r="J245" s="470"/>
      <c r="K245" s="70" t="s">
        <v>48</v>
      </c>
      <c r="L245" s="70"/>
      <c r="M245" s="70"/>
      <c r="N245" s="51">
        <v>0</v>
      </c>
      <c r="O245" s="51">
        <v>0</v>
      </c>
      <c r="P245" s="51">
        <v>0</v>
      </c>
      <c r="Q245" s="51">
        <v>120</v>
      </c>
      <c r="R245" s="48">
        <f t="shared" si="115"/>
        <v>120</v>
      </c>
      <c r="S245" s="33"/>
    </row>
    <row r="246" spans="1:19" s="3" customFormat="1" ht="25.5">
      <c r="A246" s="544"/>
      <c r="B246" s="530"/>
      <c r="C246" s="455"/>
      <c r="D246" s="455"/>
      <c r="E246" s="458"/>
      <c r="F246" s="458"/>
      <c r="G246" s="458"/>
      <c r="H246" s="458"/>
      <c r="I246" s="187" t="s">
        <v>220</v>
      </c>
      <c r="J246" s="470"/>
      <c r="K246" s="68" t="s">
        <v>60</v>
      </c>
      <c r="L246" s="68"/>
      <c r="M246" s="68"/>
      <c r="N246" s="48">
        <f>N247</f>
        <v>0</v>
      </c>
      <c r="O246" s="48">
        <f>O247</f>
        <v>0</v>
      </c>
      <c r="P246" s="48">
        <f>P247</f>
        <v>0</v>
      </c>
      <c r="Q246" s="48">
        <f>Q247</f>
        <v>97.284000000000006</v>
      </c>
      <c r="R246" s="48">
        <f t="shared" si="115"/>
        <v>97.284000000000006</v>
      </c>
      <c r="S246" s="33"/>
    </row>
    <row r="247" spans="1:19" s="3" customFormat="1" ht="15">
      <c r="A247" s="544"/>
      <c r="B247" s="530"/>
      <c r="C247" s="455"/>
      <c r="D247" s="455"/>
      <c r="E247" s="458"/>
      <c r="F247" s="458"/>
      <c r="G247" s="458"/>
      <c r="H247" s="458"/>
      <c r="I247" s="188" t="s">
        <v>25</v>
      </c>
      <c r="J247" s="470"/>
      <c r="K247" s="70" t="s">
        <v>26</v>
      </c>
      <c r="L247" s="70"/>
      <c r="M247" s="70"/>
      <c r="N247" s="51">
        <v>0</v>
      </c>
      <c r="O247" s="51">
        <v>0</v>
      </c>
      <c r="P247" s="51">
        <v>0</v>
      </c>
      <c r="Q247" s="51">
        <v>97.284000000000006</v>
      </c>
      <c r="R247" s="48">
        <f t="shared" si="115"/>
        <v>97.284000000000006</v>
      </c>
      <c r="S247" s="33"/>
    </row>
    <row r="248" spans="1:19" s="3" customFormat="1" ht="25.5">
      <c r="A248" s="544"/>
      <c r="B248" s="530"/>
      <c r="C248" s="455"/>
      <c r="D248" s="455"/>
      <c r="E248" s="458"/>
      <c r="F248" s="458"/>
      <c r="G248" s="458"/>
      <c r="H248" s="458"/>
      <c r="I248" s="187" t="s">
        <v>137</v>
      </c>
      <c r="J248" s="470"/>
      <c r="K248" s="68" t="s">
        <v>62</v>
      </c>
      <c r="L248" s="68"/>
      <c r="M248" s="68"/>
      <c r="N248" s="48">
        <f>N249</f>
        <v>0</v>
      </c>
      <c r="O248" s="48">
        <f>O249</f>
        <v>0</v>
      </c>
      <c r="P248" s="48">
        <f>P249</f>
        <v>0</v>
      </c>
      <c r="Q248" s="48">
        <f>Q249</f>
        <v>114.57589996999999</v>
      </c>
      <c r="R248" s="48">
        <f t="shared" si="115"/>
        <v>114.57589996999999</v>
      </c>
      <c r="S248" s="33"/>
    </row>
    <row r="249" spans="1:19" s="3" customFormat="1" ht="15">
      <c r="A249" s="544"/>
      <c r="B249" s="530"/>
      <c r="C249" s="455"/>
      <c r="D249" s="455"/>
      <c r="E249" s="458"/>
      <c r="F249" s="458"/>
      <c r="G249" s="458"/>
      <c r="H249" s="458"/>
      <c r="I249" s="188" t="s">
        <v>25</v>
      </c>
      <c r="J249" s="470"/>
      <c r="K249" s="70" t="s">
        <v>26</v>
      </c>
      <c r="L249" s="70"/>
      <c r="M249" s="70"/>
      <c r="N249" s="51">
        <v>0</v>
      </c>
      <c r="O249" s="51">
        <v>0</v>
      </c>
      <c r="P249" s="51">
        <v>0</v>
      </c>
      <c r="Q249" s="51">
        <v>114.57589996999999</v>
      </c>
      <c r="R249" s="48">
        <f t="shared" si="115"/>
        <v>114.57589996999999</v>
      </c>
      <c r="S249" s="33"/>
    </row>
    <row r="250" spans="1:19" s="3" customFormat="1" ht="31.5" customHeight="1">
      <c r="A250" s="544"/>
      <c r="B250" s="530"/>
      <c r="C250" s="455"/>
      <c r="D250" s="455"/>
      <c r="E250" s="458"/>
      <c r="F250" s="458"/>
      <c r="G250" s="458"/>
      <c r="H250" s="458"/>
      <c r="I250" s="187" t="s">
        <v>116</v>
      </c>
      <c r="J250" s="470"/>
      <c r="K250" s="68" t="s">
        <v>48</v>
      </c>
      <c r="L250" s="68"/>
      <c r="M250" s="68"/>
      <c r="N250" s="48">
        <f>N251+N252</f>
        <v>0</v>
      </c>
      <c r="O250" s="48">
        <f t="shared" ref="O250:Q250" si="116">O251+O252</f>
        <v>0</v>
      </c>
      <c r="P250" s="48">
        <f t="shared" si="116"/>
        <v>0</v>
      </c>
      <c r="Q250" s="48">
        <f t="shared" si="116"/>
        <v>130.50999963000001</v>
      </c>
      <c r="R250" s="48">
        <f t="shared" si="115"/>
        <v>130.50999963000001</v>
      </c>
      <c r="S250" s="33"/>
    </row>
    <row r="251" spans="1:19" s="3" customFormat="1" ht="15">
      <c r="A251" s="544"/>
      <c r="B251" s="530"/>
      <c r="C251" s="455"/>
      <c r="D251" s="455"/>
      <c r="E251" s="458"/>
      <c r="F251" s="458"/>
      <c r="G251" s="458"/>
      <c r="H251" s="458"/>
      <c r="I251" s="188" t="s">
        <v>25</v>
      </c>
      <c r="J251" s="470"/>
      <c r="K251" s="70" t="s">
        <v>26</v>
      </c>
      <c r="L251" s="70"/>
      <c r="M251" s="70"/>
      <c r="N251" s="51">
        <v>0</v>
      </c>
      <c r="O251" s="51">
        <v>0</v>
      </c>
      <c r="P251" s="51">
        <v>0</v>
      </c>
      <c r="Q251" s="51">
        <v>3.9830000000000001</v>
      </c>
      <c r="R251" s="48">
        <f t="shared" si="115"/>
        <v>3.9830000000000001</v>
      </c>
      <c r="S251" s="33"/>
    </row>
    <row r="252" spans="1:19" s="3" customFormat="1" ht="25.5">
      <c r="A252" s="544"/>
      <c r="B252" s="530"/>
      <c r="C252" s="455"/>
      <c r="D252" s="455"/>
      <c r="E252" s="458"/>
      <c r="F252" s="458"/>
      <c r="G252" s="458"/>
      <c r="H252" s="458"/>
      <c r="I252" s="188" t="s">
        <v>47</v>
      </c>
      <c r="J252" s="470"/>
      <c r="K252" s="70" t="s">
        <v>48</v>
      </c>
      <c r="L252" s="70"/>
      <c r="M252" s="70"/>
      <c r="N252" s="51">
        <v>0</v>
      </c>
      <c r="O252" s="51">
        <v>0</v>
      </c>
      <c r="P252" s="51">
        <v>0</v>
      </c>
      <c r="Q252" s="51">
        <v>126.52699963000001</v>
      </c>
      <c r="R252" s="48">
        <f t="shared" si="115"/>
        <v>126.52699963000001</v>
      </c>
      <c r="S252" s="33"/>
    </row>
    <row r="253" spans="1:19" s="3" customFormat="1" ht="15">
      <c r="A253" s="544"/>
      <c r="B253" s="530"/>
      <c r="C253" s="455"/>
      <c r="D253" s="455"/>
      <c r="E253" s="458"/>
      <c r="F253" s="458"/>
      <c r="G253" s="458"/>
      <c r="H253" s="458"/>
      <c r="I253" s="188"/>
      <c r="J253" s="470"/>
      <c r="K253" s="68" t="s">
        <v>226</v>
      </c>
      <c r="L253" s="68"/>
      <c r="M253" s="68"/>
      <c r="N253" s="48">
        <f>N254+N255</f>
        <v>0</v>
      </c>
      <c r="O253" s="48">
        <f t="shared" ref="O253:Q253" si="117">O254+O255</f>
        <v>0</v>
      </c>
      <c r="P253" s="48">
        <f t="shared" si="117"/>
        <v>0</v>
      </c>
      <c r="Q253" s="48">
        <f t="shared" si="117"/>
        <v>1704.8399971499998</v>
      </c>
      <c r="R253" s="48">
        <f t="shared" ref="R253:R261" si="118">Q253+P253+N253+O253</f>
        <v>1704.8399971499998</v>
      </c>
      <c r="S253" s="33"/>
    </row>
    <row r="254" spans="1:19" s="3" customFormat="1" ht="15">
      <c r="A254" s="544"/>
      <c r="B254" s="530"/>
      <c r="C254" s="455"/>
      <c r="D254" s="455"/>
      <c r="E254" s="458"/>
      <c r="F254" s="458"/>
      <c r="G254" s="458"/>
      <c r="H254" s="458"/>
      <c r="I254" s="188" t="s">
        <v>25</v>
      </c>
      <c r="J254" s="470"/>
      <c r="K254" s="70" t="s">
        <v>26</v>
      </c>
      <c r="L254" s="70"/>
      <c r="M254" s="70"/>
      <c r="N254" s="51">
        <v>0</v>
      </c>
      <c r="O254" s="51">
        <v>0</v>
      </c>
      <c r="P254" s="51">
        <v>0</v>
      </c>
      <c r="Q254" s="51">
        <v>343.66699799999998</v>
      </c>
      <c r="R254" s="48">
        <f t="shared" si="118"/>
        <v>343.66699799999998</v>
      </c>
      <c r="S254" s="33"/>
    </row>
    <row r="255" spans="1:19" s="3" customFormat="1" ht="25.5">
      <c r="A255" s="544"/>
      <c r="B255" s="530"/>
      <c r="C255" s="455"/>
      <c r="D255" s="455"/>
      <c r="E255" s="458"/>
      <c r="F255" s="458"/>
      <c r="G255" s="458"/>
      <c r="H255" s="458"/>
      <c r="I255" s="188" t="s">
        <v>47</v>
      </c>
      <c r="J255" s="470"/>
      <c r="K255" s="70" t="s">
        <v>48</v>
      </c>
      <c r="L255" s="70"/>
      <c r="M255" s="70"/>
      <c r="N255" s="51">
        <v>0</v>
      </c>
      <c r="O255" s="51">
        <v>0</v>
      </c>
      <c r="P255" s="51">
        <v>0</v>
      </c>
      <c r="Q255" s="51">
        <v>1361.1729991499999</v>
      </c>
      <c r="R255" s="48">
        <f t="shared" si="118"/>
        <v>1361.1729991499999</v>
      </c>
      <c r="S255" s="33"/>
    </row>
    <row r="256" spans="1:19" s="3" customFormat="1" ht="38.25">
      <c r="A256" s="544"/>
      <c r="B256" s="530"/>
      <c r="C256" s="455"/>
      <c r="D256" s="455"/>
      <c r="E256" s="458"/>
      <c r="F256" s="458"/>
      <c r="G256" s="458"/>
      <c r="H256" s="458"/>
      <c r="I256" s="187" t="s">
        <v>134</v>
      </c>
      <c r="J256" s="470"/>
      <c r="K256" s="68" t="s">
        <v>135</v>
      </c>
      <c r="L256" s="68"/>
      <c r="M256" s="68"/>
      <c r="N256" s="48">
        <f>N257</f>
        <v>0</v>
      </c>
      <c r="O256" s="48">
        <f t="shared" ref="O256:Q256" si="119">O257</f>
        <v>0</v>
      </c>
      <c r="P256" s="48">
        <f t="shared" si="119"/>
        <v>0</v>
      </c>
      <c r="Q256" s="48">
        <f t="shared" si="119"/>
        <v>107.18655158</v>
      </c>
      <c r="R256" s="48">
        <f t="shared" si="118"/>
        <v>107.18655158</v>
      </c>
      <c r="S256" s="33"/>
    </row>
    <row r="257" spans="1:19" s="3" customFormat="1" ht="25.5">
      <c r="A257" s="544"/>
      <c r="B257" s="530"/>
      <c r="C257" s="455"/>
      <c r="D257" s="455"/>
      <c r="E257" s="458"/>
      <c r="F257" s="458"/>
      <c r="G257" s="458"/>
      <c r="H257" s="458"/>
      <c r="I257" s="188" t="s">
        <v>47</v>
      </c>
      <c r="J257" s="470"/>
      <c r="K257" s="70" t="s">
        <v>48</v>
      </c>
      <c r="L257" s="70"/>
      <c r="M257" s="70"/>
      <c r="N257" s="51">
        <v>0</v>
      </c>
      <c r="O257" s="51">
        <v>0</v>
      </c>
      <c r="P257" s="51">
        <v>0</v>
      </c>
      <c r="Q257" s="51">
        <v>107.18655158</v>
      </c>
      <c r="R257" s="48">
        <f t="shared" si="118"/>
        <v>107.18655158</v>
      </c>
      <c r="S257" s="33"/>
    </row>
    <row r="258" spans="1:19" s="3" customFormat="1" ht="25.5">
      <c r="A258" s="544"/>
      <c r="B258" s="530"/>
      <c r="C258" s="455"/>
      <c r="D258" s="455"/>
      <c r="E258" s="458"/>
      <c r="F258" s="458"/>
      <c r="G258" s="458"/>
      <c r="H258" s="458"/>
      <c r="I258" s="187" t="s">
        <v>228</v>
      </c>
      <c r="J258" s="470"/>
      <c r="K258" s="68" t="s">
        <v>229</v>
      </c>
      <c r="L258" s="68"/>
      <c r="M258" s="68"/>
      <c r="N258" s="48">
        <f>N259+N260+N261</f>
        <v>0</v>
      </c>
      <c r="O258" s="48">
        <f t="shared" ref="O258:Q258" si="120">O259+O260+O261</f>
        <v>0</v>
      </c>
      <c r="P258" s="48">
        <f t="shared" si="120"/>
        <v>0</v>
      </c>
      <c r="Q258" s="48">
        <f t="shared" si="120"/>
        <v>1129.9619975099999</v>
      </c>
      <c r="R258" s="48">
        <f t="shared" si="118"/>
        <v>1129.9619975099999</v>
      </c>
      <c r="S258" s="33"/>
    </row>
    <row r="259" spans="1:19" s="3" customFormat="1" ht="25.5">
      <c r="A259" s="544"/>
      <c r="B259" s="530"/>
      <c r="C259" s="455"/>
      <c r="D259" s="455"/>
      <c r="E259" s="458"/>
      <c r="F259" s="458"/>
      <c r="G259" s="458"/>
      <c r="H259" s="458"/>
      <c r="I259" s="188" t="s">
        <v>34</v>
      </c>
      <c r="J259" s="470"/>
      <c r="K259" s="70" t="s">
        <v>35</v>
      </c>
      <c r="L259" s="70"/>
      <c r="M259" s="70"/>
      <c r="N259" s="51">
        <v>0</v>
      </c>
      <c r="O259" s="51">
        <v>0</v>
      </c>
      <c r="P259" s="51">
        <v>0</v>
      </c>
      <c r="Q259" s="60">
        <v>300</v>
      </c>
      <c r="R259" s="48">
        <f t="shared" si="118"/>
        <v>300</v>
      </c>
      <c r="S259" s="33"/>
    </row>
    <row r="260" spans="1:19" s="3" customFormat="1" ht="25.5">
      <c r="A260" s="544"/>
      <c r="B260" s="530"/>
      <c r="C260" s="455"/>
      <c r="D260" s="455"/>
      <c r="E260" s="458"/>
      <c r="F260" s="458"/>
      <c r="G260" s="458"/>
      <c r="H260" s="458"/>
      <c r="I260" s="188" t="s">
        <v>47</v>
      </c>
      <c r="J260" s="470"/>
      <c r="K260" s="70" t="s">
        <v>48</v>
      </c>
      <c r="L260" s="70"/>
      <c r="M260" s="70"/>
      <c r="N260" s="51">
        <v>0</v>
      </c>
      <c r="O260" s="51">
        <v>0</v>
      </c>
      <c r="P260" s="60">
        <v>0</v>
      </c>
      <c r="Q260" s="60">
        <v>656.50199863</v>
      </c>
      <c r="R260" s="48">
        <f t="shared" si="118"/>
        <v>656.50199863</v>
      </c>
      <c r="S260" s="33"/>
    </row>
    <row r="261" spans="1:19" s="3" customFormat="1" ht="25.5">
      <c r="A261" s="544"/>
      <c r="B261" s="530"/>
      <c r="C261" s="455"/>
      <c r="D261" s="455"/>
      <c r="E261" s="458"/>
      <c r="F261" s="458"/>
      <c r="G261" s="458"/>
      <c r="H261" s="458"/>
      <c r="I261" s="188" t="s">
        <v>115</v>
      </c>
      <c r="J261" s="470"/>
      <c r="K261" s="70" t="s">
        <v>76</v>
      </c>
      <c r="L261" s="70"/>
      <c r="M261" s="70"/>
      <c r="N261" s="51">
        <v>0</v>
      </c>
      <c r="O261" s="51">
        <v>0</v>
      </c>
      <c r="P261" s="60">
        <v>0</v>
      </c>
      <c r="Q261" s="60">
        <v>173.45999888</v>
      </c>
      <c r="R261" s="48">
        <f t="shared" si="118"/>
        <v>173.45999888</v>
      </c>
      <c r="S261" s="33"/>
    </row>
    <row r="262" spans="1:19" s="3" customFormat="1" ht="51">
      <c r="A262" s="544"/>
      <c r="B262" s="530"/>
      <c r="C262" s="455"/>
      <c r="D262" s="455"/>
      <c r="E262" s="458"/>
      <c r="F262" s="458"/>
      <c r="G262" s="458"/>
      <c r="H262" s="458"/>
      <c r="I262" s="187" t="s">
        <v>230</v>
      </c>
      <c r="J262" s="470"/>
      <c r="K262" s="68" t="s">
        <v>231</v>
      </c>
      <c r="L262" s="68"/>
      <c r="M262" s="68"/>
      <c r="N262" s="48">
        <f>N263</f>
        <v>0</v>
      </c>
      <c r="O262" s="48">
        <f>O263</f>
        <v>0</v>
      </c>
      <c r="P262" s="48">
        <f>P263</f>
        <v>0</v>
      </c>
      <c r="Q262" s="48">
        <f>Q263</f>
        <v>833.96286140999996</v>
      </c>
      <c r="R262" s="48">
        <f t="shared" ref="R262:R266" si="121">Q262+P262+N262+O262</f>
        <v>833.96286140999996</v>
      </c>
      <c r="S262" s="33"/>
    </row>
    <row r="263" spans="1:19" s="3" customFormat="1" ht="25.5">
      <c r="A263" s="544"/>
      <c r="B263" s="530"/>
      <c r="C263" s="455"/>
      <c r="D263" s="455"/>
      <c r="E263" s="458"/>
      <c r="F263" s="458"/>
      <c r="G263" s="458"/>
      <c r="H263" s="458"/>
      <c r="I263" s="188" t="s">
        <v>47</v>
      </c>
      <c r="J263" s="470"/>
      <c r="K263" s="70" t="s">
        <v>48</v>
      </c>
      <c r="L263" s="70"/>
      <c r="M263" s="70"/>
      <c r="N263" s="51">
        <v>0</v>
      </c>
      <c r="O263" s="51">
        <v>0</v>
      </c>
      <c r="P263" s="51">
        <v>0</v>
      </c>
      <c r="Q263" s="51">
        <v>833.96286140999996</v>
      </c>
      <c r="R263" s="48">
        <f t="shared" si="121"/>
        <v>833.96286140999996</v>
      </c>
      <c r="S263" s="33"/>
    </row>
    <row r="264" spans="1:19" s="3" customFormat="1" ht="25.5">
      <c r="A264" s="544"/>
      <c r="B264" s="530"/>
      <c r="C264" s="455"/>
      <c r="D264" s="455"/>
      <c r="E264" s="458"/>
      <c r="F264" s="458"/>
      <c r="G264" s="458"/>
      <c r="H264" s="458"/>
      <c r="I264" s="187" t="s">
        <v>233</v>
      </c>
      <c r="J264" s="470"/>
      <c r="K264" s="68" t="s">
        <v>234</v>
      </c>
      <c r="L264" s="68"/>
      <c r="M264" s="68"/>
      <c r="N264" s="48">
        <f t="shared" ref="N264:O264" si="122">N265+N266</f>
        <v>0</v>
      </c>
      <c r="O264" s="48">
        <f t="shared" si="122"/>
        <v>0</v>
      </c>
      <c r="P264" s="48">
        <f t="shared" ref="P264:Q264" si="123">P265+P266</f>
        <v>0</v>
      </c>
      <c r="Q264" s="48">
        <f t="shared" si="123"/>
        <v>193.458</v>
      </c>
      <c r="R264" s="48">
        <f t="shared" si="121"/>
        <v>193.458</v>
      </c>
      <c r="S264" s="33"/>
    </row>
    <row r="265" spans="1:19" s="3" customFormat="1" ht="15">
      <c r="A265" s="544"/>
      <c r="B265" s="530"/>
      <c r="C265" s="455"/>
      <c r="D265" s="455"/>
      <c r="E265" s="458"/>
      <c r="F265" s="458"/>
      <c r="G265" s="458"/>
      <c r="H265" s="458"/>
      <c r="I265" s="188" t="s">
        <v>25</v>
      </c>
      <c r="J265" s="470"/>
      <c r="K265" s="70" t="s">
        <v>26</v>
      </c>
      <c r="L265" s="70"/>
      <c r="M265" s="70"/>
      <c r="N265" s="51">
        <v>0</v>
      </c>
      <c r="O265" s="51">
        <v>0</v>
      </c>
      <c r="P265" s="60">
        <v>0</v>
      </c>
      <c r="Q265" s="60">
        <v>128.458</v>
      </c>
      <c r="R265" s="48">
        <f t="shared" si="121"/>
        <v>128.458</v>
      </c>
      <c r="S265" s="33"/>
    </row>
    <row r="266" spans="1:19" s="3" customFormat="1" ht="25.5">
      <c r="A266" s="544"/>
      <c r="B266" s="530"/>
      <c r="C266" s="455"/>
      <c r="D266" s="455"/>
      <c r="E266" s="458"/>
      <c r="F266" s="458"/>
      <c r="G266" s="458"/>
      <c r="H266" s="458"/>
      <c r="I266" s="188" t="s">
        <v>47</v>
      </c>
      <c r="J266" s="470"/>
      <c r="K266" s="70" t="s">
        <v>48</v>
      </c>
      <c r="L266" s="70"/>
      <c r="M266" s="70"/>
      <c r="N266" s="51">
        <v>0</v>
      </c>
      <c r="O266" s="51">
        <v>0</v>
      </c>
      <c r="P266" s="51">
        <v>0</v>
      </c>
      <c r="Q266" s="51">
        <v>65</v>
      </c>
      <c r="R266" s="48">
        <f t="shared" si="121"/>
        <v>65</v>
      </c>
      <c r="S266" s="33"/>
    </row>
    <row r="267" spans="1:19" s="3" customFormat="1" ht="15">
      <c r="A267" s="544">
        <v>21</v>
      </c>
      <c r="B267" s="530" t="s">
        <v>369</v>
      </c>
      <c r="C267" s="455"/>
      <c r="D267" s="455"/>
      <c r="E267" s="458"/>
      <c r="F267" s="458"/>
      <c r="G267" s="458"/>
      <c r="H267" s="458"/>
      <c r="I267" s="203" t="s">
        <v>22</v>
      </c>
      <c r="J267" s="470">
        <v>458</v>
      </c>
      <c r="K267" s="26"/>
      <c r="L267" s="26"/>
      <c r="M267" s="26"/>
      <c r="N267" s="75">
        <f>N268+N271</f>
        <v>0</v>
      </c>
      <c r="O267" s="75">
        <f t="shared" ref="O267:Q267" si="124">O268+O271</f>
        <v>0</v>
      </c>
      <c r="P267" s="75">
        <f t="shared" si="124"/>
        <v>0</v>
      </c>
      <c r="Q267" s="75">
        <f t="shared" si="124"/>
        <v>1235.0964309999999</v>
      </c>
      <c r="R267" s="43">
        <f t="shared" ref="R267:R273" si="125">Q267+P267+N267+O267</f>
        <v>1235.0964309999999</v>
      </c>
      <c r="S267" s="25"/>
    </row>
    <row r="268" spans="1:19" s="3" customFormat="1" ht="25.5">
      <c r="A268" s="544"/>
      <c r="B268" s="530"/>
      <c r="C268" s="455"/>
      <c r="D268" s="455"/>
      <c r="E268" s="458"/>
      <c r="F268" s="458"/>
      <c r="G268" s="458"/>
      <c r="H268" s="458"/>
      <c r="I268" s="199" t="s">
        <v>153</v>
      </c>
      <c r="J268" s="470"/>
      <c r="K268" s="55" t="s">
        <v>216</v>
      </c>
      <c r="L268" s="55"/>
      <c r="M268" s="55"/>
      <c r="N268" s="63">
        <f>N269+N270</f>
        <v>0</v>
      </c>
      <c r="O268" s="63">
        <f t="shared" ref="O268:Q268" si="126">O269+O270</f>
        <v>0</v>
      </c>
      <c r="P268" s="63">
        <f t="shared" si="126"/>
        <v>0</v>
      </c>
      <c r="Q268" s="63">
        <f t="shared" si="126"/>
        <v>1044.402204</v>
      </c>
      <c r="R268" s="48">
        <f t="shared" si="125"/>
        <v>1044.402204</v>
      </c>
      <c r="S268" s="72"/>
    </row>
    <row r="269" spans="1:19" s="3" customFormat="1" ht="15">
      <c r="A269" s="544"/>
      <c r="B269" s="530"/>
      <c r="C269" s="455"/>
      <c r="D269" s="455"/>
      <c r="E269" s="458"/>
      <c r="F269" s="458"/>
      <c r="G269" s="458"/>
      <c r="H269" s="458"/>
      <c r="I269" s="188" t="s">
        <v>25</v>
      </c>
      <c r="J269" s="470"/>
      <c r="K269" s="98" t="s">
        <v>26</v>
      </c>
      <c r="L269" s="98"/>
      <c r="M269" s="98"/>
      <c r="N269" s="60">
        <v>0</v>
      </c>
      <c r="O269" s="60">
        <v>0</v>
      </c>
      <c r="P269" s="60">
        <v>0</v>
      </c>
      <c r="Q269" s="60">
        <v>622.21964600000001</v>
      </c>
      <c r="R269" s="48">
        <f t="shared" si="125"/>
        <v>622.21964600000001</v>
      </c>
      <c r="S269" s="33"/>
    </row>
    <row r="270" spans="1:19" s="3" customFormat="1" ht="25.5">
      <c r="A270" s="544"/>
      <c r="B270" s="530"/>
      <c r="C270" s="455"/>
      <c r="D270" s="455"/>
      <c r="E270" s="458"/>
      <c r="F270" s="458"/>
      <c r="G270" s="458"/>
      <c r="H270" s="458"/>
      <c r="I270" s="188" t="s">
        <v>47</v>
      </c>
      <c r="J270" s="470"/>
      <c r="K270" s="98" t="s">
        <v>48</v>
      </c>
      <c r="L270" s="98"/>
      <c r="M270" s="98"/>
      <c r="N270" s="60">
        <v>0</v>
      </c>
      <c r="O270" s="60">
        <v>0</v>
      </c>
      <c r="P270" s="60">
        <v>0</v>
      </c>
      <c r="Q270" s="60">
        <v>422.18255799999997</v>
      </c>
      <c r="R270" s="48">
        <f t="shared" si="125"/>
        <v>422.18255799999997</v>
      </c>
      <c r="S270" s="33"/>
    </row>
    <row r="271" spans="1:19" s="3" customFormat="1" ht="38.25">
      <c r="A271" s="544"/>
      <c r="B271" s="530"/>
      <c r="C271" s="455"/>
      <c r="D271" s="455"/>
      <c r="E271" s="458"/>
      <c r="F271" s="458"/>
      <c r="G271" s="458"/>
      <c r="H271" s="458"/>
      <c r="I271" s="199" t="s">
        <v>43</v>
      </c>
      <c r="J271" s="470"/>
      <c r="K271" s="55" t="s">
        <v>68</v>
      </c>
      <c r="L271" s="55"/>
      <c r="M271" s="55"/>
      <c r="N271" s="63">
        <f>N272+N273</f>
        <v>0</v>
      </c>
      <c r="O271" s="63">
        <f t="shared" ref="O271:Q271" si="127">O272+O273</f>
        <v>0</v>
      </c>
      <c r="P271" s="63">
        <f t="shared" si="127"/>
        <v>0</v>
      </c>
      <c r="Q271" s="63">
        <f t="shared" si="127"/>
        <v>190.69422700000001</v>
      </c>
      <c r="R271" s="48">
        <f t="shared" si="125"/>
        <v>190.69422700000001</v>
      </c>
      <c r="S271" s="72"/>
    </row>
    <row r="272" spans="1:19" s="3" customFormat="1" ht="15">
      <c r="A272" s="544"/>
      <c r="B272" s="530"/>
      <c r="C272" s="455"/>
      <c r="D272" s="455"/>
      <c r="E272" s="458"/>
      <c r="F272" s="458"/>
      <c r="G272" s="458"/>
      <c r="H272" s="458"/>
      <c r="I272" s="188" t="s">
        <v>25</v>
      </c>
      <c r="J272" s="470"/>
      <c r="K272" s="98" t="s">
        <v>26</v>
      </c>
      <c r="L272" s="98"/>
      <c r="M272" s="98"/>
      <c r="N272" s="60">
        <v>0</v>
      </c>
      <c r="O272" s="60">
        <v>0</v>
      </c>
      <c r="P272" s="60">
        <v>0</v>
      </c>
      <c r="Q272" s="60">
        <v>9.9022400000000008</v>
      </c>
      <c r="R272" s="48">
        <f t="shared" si="125"/>
        <v>9.9022400000000008</v>
      </c>
      <c r="S272" s="33"/>
    </row>
    <row r="273" spans="1:19" s="3" customFormat="1" ht="25.5">
      <c r="A273" s="544"/>
      <c r="B273" s="530"/>
      <c r="C273" s="455"/>
      <c r="D273" s="455"/>
      <c r="E273" s="458"/>
      <c r="F273" s="458"/>
      <c r="G273" s="458"/>
      <c r="H273" s="458"/>
      <c r="I273" s="188" t="s">
        <v>47</v>
      </c>
      <c r="J273" s="470"/>
      <c r="K273" s="98" t="s">
        <v>48</v>
      </c>
      <c r="L273" s="98"/>
      <c r="M273" s="98"/>
      <c r="N273" s="60">
        <v>0</v>
      </c>
      <c r="O273" s="60">
        <v>0</v>
      </c>
      <c r="P273" s="60">
        <v>0</v>
      </c>
      <c r="Q273" s="60">
        <v>180.79198700000001</v>
      </c>
      <c r="R273" s="48">
        <f t="shared" si="125"/>
        <v>180.79198700000001</v>
      </c>
      <c r="S273" s="33"/>
    </row>
    <row r="274" spans="1:19" s="3" customFormat="1" ht="15" customHeight="1">
      <c r="A274" s="464">
        <v>22</v>
      </c>
      <c r="B274" s="457" t="s">
        <v>370</v>
      </c>
      <c r="C274" s="455"/>
      <c r="D274" s="455"/>
      <c r="E274" s="458"/>
      <c r="F274" s="458"/>
      <c r="G274" s="458"/>
      <c r="H274" s="458"/>
      <c r="I274" s="198" t="s">
        <v>22</v>
      </c>
      <c r="J274" s="467">
        <v>459</v>
      </c>
      <c r="K274" s="74"/>
      <c r="L274" s="74"/>
      <c r="M274" s="74"/>
      <c r="N274" s="43">
        <f>N275+N277+N279+N281+N283+N285+N287+N288+N290</f>
        <v>0</v>
      </c>
      <c r="O274" s="43">
        <f t="shared" ref="O274:Q274" si="128">O275+O277+O279+O281+O283+O285+O287+O288+O290</f>
        <v>0</v>
      </c>
      <c r="P274" s="43">
        <f t="shared" si="128"/>
        <v>0</v>
      </c>
      <c r="Q274" s="43">
        <f t="shared" si="128"/>
        <v>828.24081687000012</v>
      </c>
      <c r="R274" s="43">
        <f t="shared" si="15"/>
        <v>828.24081687000012</v>
      </c>
      <c r="S274" s="41"/>
    </row>
    <row r="275" spans="1:19" s="3" customFormat="1" ht="89.25">
      <c r="A275" s="465"/>
      <c r="B275" s="458"/>
      <c r="C275" s="455"/>
      <c r="D275" s="455"/>
      <c r="E275" s="458"/>
      <c r="F275" s="458"/>
      <c r="G275" s="458"/>
      <c r="H275" s="458"/>
      <c r="I275" s="187" t="s">
        <v>95</v>
      </c>
      <c r="J275" s="468"/>
      <c r="K275" s="68" t="s">
        <v>24</v>
      </c>
      <c r="L275" s="68"/>
      <c r="M275" s="68"/>
      <c r="N275" s="63">
        <f>N276</f>
        <v>0</v>
      </c>
      <c r="O275" s="63">
        <f>O276</f>
        <v>0</v>
      </c>
      <c r="P275" s="63">
        <f>P276</f>
        <v>0</v>
      </c>
      <c r="Q275" s="63">
        <f>Q276</f>
        <v>54.168879869999998</v>
      </c>
      <c r="R275" s="48">
        <f t="shared" si="15"/>
        <v>54.168879869999998</v>
      </c>
      <c r="S275" s="33"/>
    </row>
    <row r="276" spans="1:19" s="3" customFormat="1" ht="15">
      <c r="A276" s="465"/>
      <c r="B276" s="458"/>
      <c r="C276" s="455"/>
      <c r="D276" s="455"/>
      <c r="E276" s="458"/>
      <c r="F276" s="458"/>
      <c r="G276" s="458"/>
      <c r="H276" s="458"/>
      <c r="I276" s="188" t="s">
        <v>25</v>
      </c>
      <c r="J276" s="468"/>
      <c r="K276" s="70" t="s">
        <v>26</v>
      </c>
      <c r="L276" s="70"/>
      <c r="M276" s="70"/>
      <c r="N276" s="51">
        <v>0</v>
      </c>
      <c r="O276" s="51">
        <v>0</v>
      </c>
      <c r="P276" s="60">
        <v>0</v>
      </c>
      <c r="Q276" s="60">
        <v>54.168879869999998</v>
      </c>
      <c r="R276" s="48">
        <f t="shared" si="15"/>
        <v>54.168879869999998</v>
      </c>
      <c r="S276" s="33"/>
    </row>
    <row r="277" spans="1:19" s="3" customFormat="1" ht="38.25">
      <c r="A277" s="465"/>
      <c r="B277" s="458"/>
      <c r="C277" s="455"/>
      <c r="D277" s="455"/>
      <c r="E277" s="458"/>
      <c r="F277" s="458"/>
      <c r="G277" s="458"/>
      <c r="H277" s="458"/>
      <c r="I277" s="187" t="s">
        <v>97</v>
      </c>
      <c r="J277" s="468"/>
      <c r="K277" s="68" t="s">
        <v>30</v>
      </c>
      <c r="L277" s="68"/>
      <c r="M277" s="68"/>
      <c r="N277" s="48">
        <f>N278</f>
        <v>0</v>
      </c>
      <c r="O277" s="48">
        <f>O278</f>
        <v>0</v>
      </c>
      <c r="P277" s="48">
        <f>P278</f>
        <v>0</v>
      </c>
      <c r="Q277" s="48">
        <f>Q278</f>
        <v>152.34200000000001</v>
      </c>
      <c r="R277" s="48">
        <f t="shared" si="15"/>
        <v>152.34200000000001</v>
      </c>
      <c r="S277" s="33"/>
    </row>
    <row r="278" spans="1:19" s="3" customFormat="1" ht="15">
      <c r="A278" s="465"/>
      <c r="B278" s="458"/>
      <c r="C278" s="455"/>
      <c r="D278" s="455"/>
      <c r="E278" s="458"/>
      <c r="F278" s="458"/>
      <c r="G278" s="458"/>
      <c r="H278" s="458"/>
      <c r="I278" s="188" t="s">
        <v>25</v>
      </c>
      <c r="J278" s="468"/>
      <c r="K278" s="70" t="s">
        <v>26</v>
      </c>
      <c r="L278" s="70"/>
      <c r="M278" s="70"/>
      <c r="N278" s="60">
        <v>0</v>
      </c>
      <c r="O278" s="60">
        <v>0</v>
      </c>
      <c r="P278" s="60">
        <v>0</v>
      </c>
      <c r="Q278" s="60">
        <v>152.34200000000001</v>
      </c>
      <c r="R278" s="48">
        <f t="shared" si="15"/>
        <v>152.34200000000001</v>
      </c>
      <c r="S278" s="33"/>
    </row>
    <row r="279" spans="1:19" s="3" customFormat="1" ht="38.25">
      <c r="A279" s="465"/>
      <c r="B279" s="458"/>
      <c r="C279" s="455"/>
      <c r="D279" s="455"/>
      <c r="E279" s="458"/>
      <c r="F279" s="458"/>
      <c r="G279" s="458"/>
      <c r="H279" s="458"/>
      <c r="I279" s="187" t="s">
        <v>98</v>
      </c>
      <c r="J279" s="468"/>
      <c r="K279" s="68" t="s">
        <v>37</v>
      </c>
      <c r="L279" s="68"/>
      <c r="M279" s="68"/>
      <c r="N279" s="48">
        <f>N280</f>
        <v>0</v>
      </c>
      <c r="O279" s="48">
        <f>O280</f>
        <v>0</v>
      </c>
      <c r="P279" s="48">
        <f>P280</f>
        <v>0</v>
      </c>
      <c r="Q279" s="48">
        <f>Q280</f>
        <v>63.917000000000002</v>
      </c>
      <c r="R279" s="48">
        <f t="shared" si="15"/>
        <v>63.917000000000002</v>
      </c>
      <c r="S279" s="33"/>
    </row>
    <row r="280" spans="1:19" s="3" customFormat="1" ht="15">
      <c r="A280" s="465"/>
      <c r="B280" s="458"/>
      <c r="C280" s="455"/>
      <c r="D280" s="455"/>
      <c r="E280" s="458"/>
      <c r="F280" s="458"/>
      <c r="G280" s="458"/>
      <c r="H280" s="458"/>
      <c r="I280" s="188" t="s">
        <v>25</v>
      </c>
      <c r="J280" s="468"/>
      <c r="K280" s="70" t="s">
        <v>26</v>
      </c>
      <c r="L280" s="70"/>
      <c r="M280" s="70"/>
      <c r="N280" s="60">
        <v>0</v>
      </c>
      <c r="O280" s="60">
        <v>0</v>
      </c>
      <c r="P280" s="60">
        <v>0</v>
      </c>
      <c r="Q280" s="60">
        <v>63.917000000000002</v>
      </c>
      <c r="R280" s="48">
        <f t="shared" si="15"/>
        <v>63.917000000000002</v>
      </c>
      <c r="S280" s="33"/>
    </row>
    <row r="281" spans="1:19" s="3" customFormat="1" ht="25.5">
      <c r="A281" s="465"/>
      <c r="B281" s="458"/>
      <c r="C281" s="455"/>
      <c r="D281" s="455"/>
      <c r="E281" s="458"/>
      <c r="F281" s="458"/>
      <c r="G281" s="458"/>
      <c r="H281" s="458"/>
      <c r="I281" s="187" t="s">
        <v>27</v>
      </c>
      <c r="J281" s="468"/>
      <c r="K281" s="68" t="s">
        <v>26</v>
      </c>
      <c r="L281" s="68"/>
      <c r="M281" s="68"/>
      <c r="N281" s="48">
        <f>N282</f>
        <v>0</v>
      </c>
      <c r="O281" s="48">
        <f>O282</f>
        <v>0</v>
      </c>
      <c r="P281" s="48">
        <f>P282</f>
        <v>0</v>
      </c>
      <c r="Q281" s="48">
        <f>Q282</f>
        <v>0.34399000000000002</v>
      </c>
      <c r="R281" s="48">
        <f t="shared" si="15"/>
        <v>0.34399000000000002</v>
      </c>
      <c r="S281" s="33"/>
    </row>
    <row r="282" spans="1:19" s="3" customFormat="1" ht="15">
      <c r="A282" s="465"/>
      <c r="B282" s="458"/>
      <c r="C282" s="455"/>
      <c r="D282" s="455"/>
      <c r="E282" s="458"/>
      <c r="F282" s="458"/>
      <c r="G282" s="458"/>
      <c r="H282" s="458"/>
      <c r="I282" s="188" t="s">
        <v>25</v>
      </c>
      <c r="J282" s="468"/>
      <c r="K282" s="70" t="s">
        <v>26</v>
      </c>
      <c r="L282" s="70"/>
      <c r="M282" s="70"/>
      <c r="N282" s="60">
        <v>0</v>
      </c>
      <c r="O282" s="60">
        <v>0</v>
      </c>
      <c r="P282" s="51">
        <v>0</v>
      </c>
      <c r="Q282" s="51">
        <v>0.34399000000000002</v>
      </c>
      <c r="R282" s="48">
        <f t="shared" si="15"/>
        <v>0.34399000000000002</v>
      </c>
      <c r="S282" s="33"/>
    </row>
    <row r="283" spans="1:19" s="3" customFormat="1" ht="63.75">
      <c r="A283" s="465"/>
      <c r="B283" s="458"/>
      <c r="C283" s="455"/>
      <c r="D283" s="455"/>
      <c r="E283" s="458"/>
      <c r="F283" s="458"/>
      <c r="G283" s="458"/>
      <c r="H283" s="458"/>
      <c r="I283" s="187" t="s">
        <v>100</v>
      </c>
      <c r="J283" s="468"/>
      <c r="K283" s="68" t="s">
        <v>60</v>
      </c>
      <c r="L283" s="68"/>
      <c r="M283" s="68"/>
      <c r="N283" s="48">
        <f>N284</f>
        <v>0</v>
      </c>
      <c r="O283" s="48">
        <f>O284</f>
        <v>0</v>
      </c>
      <c r="P283" s="48">
        <f>P284</f>
        <v>0</v>
      </c>
      <c r="Q283" s="48">
        <f>Q284</f>
        <v>0.126217</v>
      </c>
      <c r="R283" s="48">
        <f t="shared" si="15"/>
        <v>0.126217</v>
      </c>
      <c r="S283" s="33"/>
    </row>
    <row r="284" spans="1:19" s="3" customFormat="1" ht="15">
      <c r="A284" s="465"/>
      <c r="B284" s="458"/>
      <c r="C284" s="455"/>
      <c r="D284" s="455"/>
      <c r="E284" s="458"/>
      <c r="F284" s="458"/>
      <c r="G284" s="458"/>
      <c r="H284" s="458"/>
      <c r="I284" s="188" t="s">
        <v>25</v>
      </c>
      <c r="J284" s="468"/>
      <c r="K284" s="70" t="s">
        <v>26</v>
      </c>
      <c r="L284" s="70"/>
      <c r="M284" s="70"/>
      <c r="N284" s="60">
        <v>0</v>
      </c>
      <c r="O284" s="60">
        <v>0</v>
      </c>
      <c r="P284" s="51">
        <v>0</v>
      </c>
      <c r="Q284" s="51">
        <v>0.126217</v>
      </c>
      <c r="R284" s="48">
        <f t="shared" si="15"/>
        <v>0.126217</v>
      </c>
      <c r="S284" s="33"/>
    </row>
    <row r="285" spans="1:19" s="3" customFormat="1" ht="51">
      <c r="A285" s="465"/>
      <c r="B285" s="458"/>
      <c r="C285" s="455"/>
      <c r="D285" s="455"/>
      <c r="E285" s="458"/>
      <c r="F285" s="458"/>
      <c r="G285" s="458"/>
      <c r="H285" s="458"/>
      <c r="I285" s="187" t="s">
        <v>101</v>
      </c>
      <c r="J285" s="468"/>
      <c r="K285" s="68" t="s">
        <v>102</v>
      </c>
      <c r="L285" s="68"/>
      <c r="M285" s="68"/>
      <c r="N285" s="48">
        <f>N286</f>
        <v>0</v>
      </c>
      <c r="O285" s="48">
        <f>O286</f>
        <v>0</v>
      </c>
      <c r="P285" s="48">
        <f>P286</f>
        <v>0</v>
      </c>
      <c r="Q285" s="48">
        <f>Q286</f>
        <v>60.564</v>
      </c>
      <c r="R285" s="48">
        <f t="shared" si="15"/>
        <v>60.564</v>
      </c>
      <c r="S285" s="33"/>
    </row>
    <row r="286" spans="1:19" s="3" customFormat="1" ht="15">
      <c r="A286" s="465"/>
      <c r="B286" s="458"/>
      <c r="C286" s="455"/>
      <c r="D286" s="455"/>
      <c r="E286" s="458"/>
      <c r="F286" s="458"/>
      <c r="G286" s="458"/>
      <c r="H286" s="458"/>
      <c r="I286" s="188" t="s">
        <v>25</v>
      </c>
      <c r="J286" s="468"/>
      <c r="K286" s="70" t="s">
        <v>26</v>
      </c>
      <c r="L286" s="70"/>
      <c r="M286" s="70"/>
      <c r="N286" s="51">
        <v>0</v>
      </c>
      <c r="O286" s="51">
        <v>0</v>
      </c>
      <c r="P286" s="51">
        <v>0</v>
      </c>
      <c r="Q286" s="51">
        <v>60.564</v>
      </c>
      <c r="R286" s="48">
        <f t="shared" si="15"/>
        <v>60.564</v>
      </c>
      <c r="S286" s="33"/>
    </row>
    <row r="287" spans="1:19" s="3" customFormat="1" ht="15">
      <c r="A287" s="465"/>
      <c r="B287" s="458"/>
      <c r="C287" s="455"/>
      <c r="D287" s="455"/>
      <c r="E287" s="458"/>
      <c r="F287" s="458"/>
      <c r="G287" s="458"/>
      <c r="H287" s="458"/>
      <c r="I287" s="187" t="s">
        <v>324</v>
      </c>
      <c r="J287" s="468"/>
      <c r="K287" s="68" t="s">
        <v>325</v>
      </c>
      <c r="L287" s="68"/>
      <c r="M287" s="68"/>
      <c r="N287" s="48">
        <v>0</v>
      </c>
      <c r="O287" s="48">
        <v>0</v>
      </c>
      <c r="P287" s="48">
        <v>0</v>
      </c>
      <c r="Q287" s="48">
        <v>453.09500000000003</v>
      </c>
      <c r="R287" s="48">
        <f t="shared" si="15"/>
        <v>453.09500000000003</v>
      </c>
      <c r="S287" s="33"/>
    </row>
    <row r="288" spans="1:19" s="3" customFormat="1" ht="25.5">
      <c r="A288" s="465"/>
      <c r="B288" s="458"/>
      <c r="C288" s="455"/>
      <c r="D288" s="455"/>
      <c r="E288" s="458"/>
      <c r="F288" s="458"/>
      <c r="G288" s="458"/>
      <c r="H288" s="458"/>
      <c r="I288" s="187" t="s">
        <v>239</v>
      </c>
      <c r="J288" s="468"/>
      <c r="K288" s="68" t="s">
        <v>240</v>
      </c>
      <c r="L288" s="68"/>
      <c r="M288" s="68"/>
      <c r="N288" s="63">
        <f>N289</f>
        <v>0</v>
      </c>
      <c r="O288" s="63">
        <f>O289</f>
        <v>0</v>
      </c>
      <c r="P288" s="63">
        <f>P289</f>
        <v>0</v>
      </c>
      <c r="Q288" s="63">
        <f>Q289</f>
        <v>35.867730000000002</v>
      </c>
      <c r="R288" s="48">
        <f t="shared" si="15"/>
        <v>35.867730000000002</v>
      </c>
      <c r="S288" s="33"/>
    </row>
    <row r="289" spans="1:19" s="3" customFormat="1" ht="15">
      <c r="A289" s="465"/>
      <c r="B289" s="458"/>
      <c r="C289" s="455"/>
      <c r="D289" s="455"/>
      <c r="E289" s="458"/>
      <c r="F289" s="458"/>
      <c r="G289" s="458"/>
      <c r="H289" s="458"/>
      <c r="I289" s="188" t="s">
        <v>25</v>
      </c>
      <c r="J289" s="468"/>
      <c r="K289" s="70" t="s">
        <v>26</v>
      </c>
      <c r="L289" s="70"/>
      <c r="M289" s="70"/>
      <c r="N289" s="51">
        <v>0</v>
      </c>
      <c r="O289" s="51">
        <v>0</v>
      </c>
      <c r="P289" s="60">
        <v>0</v>
      </c>
      <c r="Q289" s="60">
        <v>35.867730000000002</v>
      </c>
      <c r="R289" s="48">
        <f t="shared" si="15"/>
        <v>35.867730000000002</v>
      </c>
      <c r="S289" s="33"/>
    </row>
    <row r="290" spans="1:19" s="3" customFormat="1" ht="25.5">
      <c r="A290" s="465"/>
      <c r="B290" s="458"/>
      <c r="C290" s="455"/>
      <c r="D290" s="455"/>
      <c r="E290" s="458"/>
      <c r="F290" s="458"/>
      <c r="G290" s="458"/>
      <c r="H290" s="458"/>
      <c r="I290" s="187" t="s">
        <v>233</v>
      </c>
      <c r="J290" s="468"/>
      <c r="K290" s="68" t="s">
        <v>234</v>
      </c>
      <c r="L290" s="68"/>
      <c r="M290" s="68"/>
      <c r="N290" s="63">
        <f>N291</f>
        <v>0</v>
      </c>
      <c r="O290" s="63">
        <f>O291</f>
        <v>0</v>
      </c>
      <c r="P290" s="63">
        <f>P291</f>
        <v>0</v>
      </c>
      <c r="Q290" s="63">
        <f>Q291</f>
        <v>7.8159999999999998</v>
      </c>
      <c r="R290" s="48">
        <f t="shared" si="15"/>
        <v>7.8159999999999998</v>
      </c>
      <c r="S290" s="33"/>
    </row>
    <row r="291" spans="1:19" s="3" customFormat="1" ht="15" customHeight="1">
      <c r="A291" s="465"/>
      <c r="B291" s="458"/>
      <c r="C291" s="455"/>
      <c r="D291" s="455"/>
      <c r="E291" s="458"/>
      <c r="F291" s="458"/>
      <c r="G291" s="458"/>
      <c r="H291" s="458"/>
      <c r="I291" s="188" t="s">
        <v>25</v>
      </c>
      <c r="J291" s="469"/>
      <c r="K291" s="70" t="s">
        <v>26</v>
      </c>
      <c r="L291" s="70"/>
      <c r="M291" s="70"/>
      <c r="N291" s="51">
        <v>0</v>
      </c>
      <c r="O291" s="51">
        <v>0</v>
      </c>
      <c r="P291" s="60">
        <v>0</v>
      </c>
      <c r="Q291" s="51">
        <v>7.8159999999999998</v>
      </c>
      <c r="R291" s="48">
        <f t="shared" si="15"/>
        <v>7.8159999999999998</v>
      </c>
      <c r="S291" s="33"/>
    </row>
    <row r="292" spans="1:19" s="3" customFormat="1" ht="15">
      <c r="A292" s="464">
        <v>23</v>
      </c>
      <c r="B292" s="457" t="s">
        <v>371</v>
      </c>
      <c r="C292" s="455"/>
      <c r="D292" s="455"/>
      <c r="E292" s="458"/>
      <c r="F292" s="458"/>
      <c r="G292" s="458"/>
      <c r="H292" s="458"/>
      <c r="I292" s="210" t="s">
        <v>22</v>
      </c>
      <c r="J292" s="470">
        <v>463</v>
      </c>
      <c r="K292" s="112"/>
      <c r="L292" s="112"/>
      <c r="M292" s="112"/>
      <c r="N292" s="113">
        <f>N293+N296+N298</f>
        <v>0</v>
      </c>
      <c r="O292" s="113">
        <f t="shared" ref="O292:Q292" si="129">O293+O296+O298</f>
        <v>15.838452999999999</v>
      </c>
      <c r="P292" s="113">
        <f t="shared" si="129"/>
        <v>68.30229872999999</v>
      </c>
      <c r="Q292" s="113">
        <f t="shared" si="129"/>
        <v>117.424228</v>
      </c>
      <c r="R292" s="113">
        <f>Q292+P292+O292+N292</f>
        <v>201.56497972999998</v>
      </c>
      <c r="S292" s="126"/>
    </row>
    <row r="293" spans="1:19" s="3" customFormat="1" ht="51">
      <c r="A293" s="465"/>
      <c r="B293" s="458"/>
      <c r="C293" s="455"/>
      <c r="D293" s="455"/>
      <c r="E293" s="458"/>
      <c r="F293" s="458"/>
      <c r="G293" s="458"/>
      <c r="H293" s="458"/>
      <c r="I293" s="217" t="s">
        <v>104</v>
      </c>
      <c r="J293" s="470"/>
      <c r="K293" s="218" t="s">
        <v>24</v>
      </c>
      <c r="L293" s="218"/>
      <c r="M293" s="218"/>
      <c r="N293" s="176">
        <f>N294+N295</f>
        <v>0</v>
      </c>
      <c r="O293" s="176">
        <f>O294+O295</f>
        <v>15.118952999999999</v>
      </c>
      <c r="P293" s="176">
        <f>P294+P295</f>
        <v>65.299792729999993</v>
      </c>
      <c r="Q293" s="176">
        <f>Q294+Q295</f>
        <v>43.200769999999999</v>
      </c>
      <c r="R293" s="48">
        <f t="shared" ref="R293:R300" si="130">Q293+P293+O293+N293</f>
        <v>123.61951572999999</v>
      </c>
      <c r="S293" s="128"/>
    </row>
    <row r="294" spans="1:19" s="3" customFormat="1" ht="15">
      <c r="A294" s="465"/>
      <c r="B294" s="458"/>
      <c r="C294" s="455"/>
      <c r="D294" s="455"/>
      <c r="E294" s="458"/>
      <c r="F294" s="458"/>
      <c r="G294" s="458"/>
      <c r="H294" s="458"/>
      <c r="I294" s="219" t="s">
        <v>25</v>
      </c>
      <c r="J294" s="470"/>
      <c r="K294" s="220" t="s">
        <v>26</v>
      </c>
      <c r="L294" s="220"/>
      <c r="M294" s="220"/>
      <c r="N294" s="194">
        <v>0</v>
      </c>
      <c r="O294" s="194">
        <v>15.118952999999999</v>
      </c>
      <c r="P294" s="194">
        <v>65.299792729999993</v>
      </c>
      <c r="Q294" s="194">
        <v>43.200769999999999</v>
      </c>
      <c r="R294" s="48">
        <f t="shared" si="130"/>
        <v>123.61951572999999</v>
      </c>
      <c r="S294" s="128"/>
    </row>
    <row r="295" spans="1:19" s="3" customFormat="1" ht="25.5">
      <c r="A295" s="465"/>
      <c r="B295" s="458"/>
      <c r="C295" s="455"/>
      <c r="D295" s="455"/>
      <c r="E295" s="458"/>
      <c r="F295" s="458"/>
      <c r="G295" s="458"/>
      <c r="H295" s="458"/>
      <c r="I295" s="219" t="s">
        <v>47</v>
      </c>
      <c r="J295" s="470"/>
      <c r="K295" s="220" t="s">
        <v>48</v>
      </c>
      <c r="L295" s="220"/>
      <c r="M295" s="220"/>
      <c r="N295" s="176">
        <v>0</v>
      </c>
      <c r="O295" s="176">
        <v>0</v>
      </c>
      <c r="P295" s="176">
        <v>0</v>
      </c>
      <c r="Q295" s="194">
        <v>0</v>
      </c>
      <c r="R295" s="48">
        <f t="shared" si="130"/>
        <v>0</v>
      </c>
      <c r="S295" s="128"/>
    </row>
    <row r="296" spans="1:19" s="3" customFormat="1" ht="25.5">
      <c r="A296" s="465"/>
      <c r="B296" s="458"/>
      <c r="C296" s="455"/>
      <c r="D296" s="455"/>
      <c r="E296" s="458"/>
      <c r="F296" s="458"/>
      <c r="G296" s="458"/>
      <c r="H296" s="458"/>
      <c r="I296" s="217" t="s">
        <v>27</v>
      </c>
      <c r="J296" s="470"/>
      <c r="K296" s="218" t="s">
        <v>52</v>
      </c>
      <c r="L296" s="218"/>
      <c r="M296" s="218"/>
      <c r="N296" s="176">
        <f>N297</f>
        <v>0</v>
      </c>
      <c r="O296" s="176">
        <f>O297</f>
        <v>0.71950000000000003</v>
      </c>
      <c r="P296" s="176">
        <f>P297</f>
        <v>0.99219999999999997</v>
      </c>
      <c r="Q296" s="176">
        <f>Q297</f>
        <v>0</v>
      </c>
      <c r="R296" s="48">
        <f t="shared" si="130"/>
        <v>1.7117</v>
      </c>
      <c r="S296" s="128"/>
    </row>
    <row r="297" spans="1:19" s="3" customFormat="1" ht="15">
      <c r="A297" s="465"/>
      <c r="B297" s="458"/>
      <c r="C297" s="455"/>
      <c r="D297" s="455"/>
      <c r="E297" s="458"/>
      <c r="F297" s="458"/>
      <c r="G297" s="458"/>
      <c r="H297" s="458"/>
      <c r="I297" s="219" t="s">
        <v>25</v>
      </c>
      <c r="J297" s="470"/>
      <c r="K297" s="220" t="s">
        <v>26</v>
      </c>
      <c r="L297" s="220"/>
      <c r="M297" s="220"/>
      <c r="N297" s="194">
        <v>0</v>
      </c>
      <c r="O297" s="194">
        <v>0.71950000000000003</v>
      </c>
      <c r="P297" s="194">
        <v>0.99219999999999997</v>
      </c>
      <c r="Q297" s="194">
        <v>0</v>
      </c>
      <c r="R297" s="48">
        <f t="shared" si="130"/>
        <v>1.7117</v>
      </c>
      <c r="S297" s="128"/>
    </row>
    <row r="298" spans="1:19" s="3" customFormat="1" ht="25.5">
      <c r="A298" s="465"/>
      <c r="B298" s="458"/>
      <c r="C298" s="455"/>
      <c r="D298" s="455"/>
      <c r="E298" s="458"/>
      <c r="F298" s="458"/>
      <c r="G298" s="458"/>
      <c r="H298" s="458"/>
      <c r="I298" s="216" t="s">
        <v>106</v>
      </c>
      <c r="J298" s="470"/>
      <c r="K298" s="86" t="s">
        <v>107</v>
      </c>
      <c r="L298" s="86"/>
      <c r="M298" s="86"/>
      <c r="N298" s="63">
        <f>N299</f>
        <v>0</v>
      </c>
      <c r="O298" s="63">
        <f>O299</f>
        <v>0</v>
      </c>
      <c r="P298" s="63">
        <f>P299</f>
        <v>2.0103059999999999</v>
      </c>
      <c r="Q298" s="63">
        <f>Q299</f>
        <v>74.223457999999994</v>
      </c>
      <c r="R298" s="48">
        <f t="shared" si="130"/>
        <v>76.233763999999994</v>
      </c>
      <c r="S298" s="33"/>
    </row>
    <row r="299" spans="1:19" s="3" customFormat="1" ht="17.25" customHeight="1">
      <c r="A299" s="466"/>
      <c r="B299" s="459"/>
      <c r="C299" s="455"/>
      <c r="D299" s="455"/>
      <c r="E299" s="458"/>
      <c r="F299" s="458"/>
      <c r="G299" s="458"/>
      <c r="H299" s="458"/>
      <c r="I299" s="219" t="s">
        <v>25</v>
      </c>
      <c r="J299" s="470"/>
      <c r="K299" s="88" t="s">
        <v>26</v>
      </c>
      <c r="L299" s="88"/>
      <c r="M299" s="88"/>
      <c r="N299" s="51">
        <v>0</v>
      </c>
      <c r="O299" s="60">
        <v>0</v>
      </c>
      <c r="P299" s="60">
        <v>2.0103059999999999</v>
      </c>
      <c r="Q299" s="60">
        <v>74.223457999999994</v>
      </c>
      <c r="R299" s="48">
        <f t="shared" si="130"/>
        <v>76.233763999999994</v>
      </c>
      <c r="S299" s="33"/>
    </row>
    <row r="300" spans="1:19" s="3" customFormat="1" ht="15" customHeight="1">
      <c r="A300" s="464">
        <v>24</v>
      </c>
      <c r="B300" s="457" t="s">
        <v>372</v>
      </c>
      <c r="C300" s="455"/>
      <c r="D300" s="455"/>
      <c r="E300" s="458"/>
      <c r="F300" s="458"/>
      <c r="G300" s="458"/>
      <c r="H300" s="458"/>
      <c r="I300" s="198" t="s">
        <v>22</v>
      </c>
      <c r="J300" s="470">
        <v>472</v>
      </c>
      <c r="K300" s="42"/>
      <c r="L300" s="42"/>
      <c r="M300" s="42"/>
      <c r="N300" s="43">
        <f>N301+N303+N305+N307+N309+N312+N316</f>
        <v>0</v>
      </c>
      <c r="O300" s="43">
        <f t="shared" ref="O300:Q300" si="131">O301+O303+O305+O307+O309+O312+O316</f>
        <v>0</v>
      </c>
      <c r="P300" s="43">
        <f t="shared" si="131"/>
        <v>0.04</v>
      </c>
      <c r="Q300" s="43">
        <f t="shared" si="131"/>
        <v>712.36856511999997</v>
      </c>
      <c r="R300" s="43">
        <f t="shared" si="130"/>
        <v>712.40856511999993</v>
      </c>
      <c r="S300" s="25"/>
    </row>
    <row r="301" spans="1:19" s="3" customFormat="1" ht="36.75" customHeight="1">
      <c r="A301" s="465"/>
      <c r="B301" s="458"/>
      <c r="C301" s="455"/>
      <c r="D301" s="455"/>
      <c r="E301" s="458"/>
      <c r="F301" s="458"/>
      <c r="G301" s="458"/>
      <c r="H301" s="458"/>
      <c r="I301" s="221" t="s">
        <v>328</v>
      </c>
      <c r="J301" s="470"/>
      <c r="K301" s="86" t="s">
        <v>24</v>
      </c>
      <c r="L301" s="90"/>
      <c r="M301" s="90"/>
      <c r="N301" s="102">
        <f>N302</f>
        <v>0</v>
      </c>
      <c r="O301" s="102">
        <f>O302</f>
        <v>0</v>
      </c>
      <c r="P301" s="102">
        <f>P302</f>
        <v>0</v>
      </c>
      <c r="Q301" s="102">
        <f>Q302</f>
        <v>41.284764699999997</v>
      </c>
      <c r="R301" s="48">
        <f t="shared" ref="R301:R317" si="132">Q301+P301+O301+N301</f>
        <v>41.284764699999997</v>
      </c>
      <c r="S301" s="72"/>
    </row>
    <row r="302" spans="1:19" s="3" customFormat="1" ht="15">
      <c r="A302" s="465"/>
      <c r="B302" s="458"/>
      <c r="C302" s="455"/>
      <c r="D302" s="455"/>
      <c r="E302" s="458"/>
      <c r="F302" s="458"/>
      <c r="G302" s="458"/>
      <c r="H302" s="458"/>
      <c r="I302" s="219" t="s">
        <v>25</v>
      </c>
      <c r="J302" s="470"/>
      <c r="K302" s="88" t="s">
        <v>26</v>
      </c>
      <c r="L302" s="92"/>
      <c r="M302" s="92"/>
      <c r="N302" s="107">
        <v>0</v>
      </c>
      <c r="O302" s="107">
        <v>0</v>
      </c>
      <c r="P302" s="107">
        <v>0</v>
      </c>
      <c r="Q302" s="107">
        <v>41.284764699999997</v>
      </c>
      <c r="R302" s="48">
        <f t="shared" si="132"/>
        <v>41.284764699999997</v>
      </c>
      <c r="S302" s="72"/>
    </row>
    <row r="303" spans="1:19" s="3" customFormat="1" ht="38.25">
      <c r="A303" s="465"/>
      <c r="B303" s="458"/>
      <c r="C303" s="455"/>
      <c r="D303" s="455"/>
      <c r="E303" s="458"/>
      <c r="F303" s="458"/>
      <c r="G303" s="458"/>
      <c r="H303" s="458"/>
      <c r="I303" s="221" t="s">
        <v>151</v>
      </c>
      <c r="J303" s="470"/>
      <c r="K303" s="86" t="s">
        <v>114</v>
      </c>
      <c r="L303" s="86"/>
      <c r="M303" s="86"/>
      <c r="N303" s="48">
        <f>N304</f>
        <v>0</v>
      </c>
      <c r="O303" s="48">
        <f>O304</f>
        <v>0</v>
      </c>
      <c r="P303" s="48">
        <f>P304</f>
        <v>0</v>
      </c>
      <c r="Q303" s="48">
        <f>Q304</f>
        <v>105.71136623</v>
      </c>
      <c r="R303" s="48">
        <f t="shared" si="132"/>
        <v>105.71136623</v>
      </c>
      <c r="S303" s="33"/>
    </row>
    <row r="304" spans="1:19" s="3" customFormat="1" ht="25.5">
      <c r="A304" s="465"/>
      <c r="B304" s="458"/>
      <c r="C304" s="455"/>
      <c r="D304" s="455"/>
      <c r="E304" s="458"/>
      <c r="F304" s="458"/>
      <c r="G304" s="458"/>
      <c r="H304" s="458"/>
      <c r="I304" s="222" t="s">
        <v>47</v>
      </c>
      <c r="J304" s="470"/>
      <c r="K304" s="88" t="s">
        <v>48</v>
      </c>
      <c r="L304" s="88"/>
      <c r="M304" s="88"/>
      <c r="N304" s="51">
        <v>0</v>
      </c>
      <c r="O304" s="51">
        <v>0</v>
      </c>
      <c r="P304" s="107">
        <v>0</v>
      </c>
      <c r="Q304" s="60">
        <v>105.71136623</v>
      </c>
      <c r="R304" s="48">
        <f t="shared" si="132"/>
        <v>105.71136623</v>
      </c>
      <c r="S304" s="33"/>
    </row>
    <row r="305" spans="1:19" s="3" customFormat="1" ht="15">
      <c r="A305" s="465"/>
      <c r="B305" s="458"/>
      <c r="C305" s="455"/>
      <c r="D305" s="455"/>
      <c r="E305" s="458"/>
      <c r="F305" s="458"/>
      <c r="G305" s="458"/>
      <c r="H305" s="458"/>
      <c r="I305" s="221" t="s">
        <v>118</v>
      </c>
      <c r="J305" s="470"/>
      <c r="K305" s="86" t="s">
        <v>90</v>
      </c>
      <c r="L305" s="86"/>
      <c r="M305" s="86"/>
      <c r="N305" s="48">
        <f>N306</f>
        <v>0</v>
      </c>
      <c r="O305" s="48">
        <f t="shared" ref="O305:Q305" si="133">O306</f>
        <v>0</v>
      </c>
      <c r="P305" s="48">
        <f t="shared" si="133"/>
        <v>0</v>
      </c>
      <c r="Q305" s="48">
        <f t="shared" si="133"/>
        <v>6</v>
      </c>
      <c r="R305" s="48">
        <f t="shared" si="132"/>
        <v>6</v>
      </c>
      <c r="S305" s="33"/>
    </row>
    <row r="306" spans="1:19" s="3" customFormat="1" ht="15">
      <c r="A306" s="465"/>
      <c r="B306" s="458"/>
      <c r="C306" s="455"/>
      <c r="D306" s="455"/>
      <c r="E306" s="458"/>
      <c r="F306" s="458"/>
      <c r="G306" s="458"/>
      <c r="H306" s="458"/>
      <c r="I306" s="219" t="s">
        <v>25</v>
      </c>
      <c r="J306" s="470"/>
      <c r="K306" s="88" t="s">
        <v>26</v>
      </c>
      <c r="L306" s="88"/>
      <c r="M306" s="88"/>
      <c r="N306" s="51">
        <v>0</v>
      </c>
      <c r="O306" s="60">
        <v>0</v>
      </c>
      <c r="P306" s="60">
        <v>0</v>
      </c>
      <c r="Q306" s="60">
        <v>6</v>
      </c>
      <c r="R306" s="48">
        <f t="shared" si="132"/>
        <v>6</v>
      </c>
      <c r="S306" s="33"/>
    </row>
    <row r="307" spans="1:19" s="3" customFormat="1" ht="15">
      <c r="A307" s="465"/>
      <c r="B307" s="458"/>
      <c r="C307" s="455"/>
      <c r="D307" s="455"/>
      <c r="E307" s="458"/>
      <c r="F307" s="458"/>
      <c r="G307" s="458"/>
      <c r="H307" s="458"/>
      <c r="I307" s="221" t="s">
        <v>119</v>
      </c>
      <c r="J307" s="470"/>
      <c r="K307" s="86" t="s">
        <v>35</v>
      </c>
      <c r="L307" s="86"/>
      <c r="M307" s="86"/>
      <c r="N307" s="48">
        <f>N308</f>
        <v>0</v>
      </c>
      <c r="O307" s="48">
        <f t="shared" ref="O307:Q307" si="134">O308</f>
        <v>0</v>
      </c>
      <c r="P307" s="48">
        <f t="shared" si="134"/>
        <v>0</v>
      </c>
      <c r="Q307" s="48">
        <f t="shared" si="134"/>
        <v>80</v>
      </c>
      <c r="R307" s="48">
        <f t="shared" si="132"/>
        <v>80</v>
      </c>
      <c r="S307" s="33"/>
    </row>
    <row r="308" spans="1:19" s="3" customFormat="1" ht="25.5">
      <c r="A308" s="465"/>
      <c r="B308" s="458"/>
      <c r="C308" s="455"/>
      <c r="D308" s="455"/>
      <c r="E308" s="458"/>
      <c r="F308" s="458"/>
      <c r="G308" s="458"/>
      <c r="H308" s="458"/>
      <c r="I308" s="222" t="s">
        <v>47</v>
      </c>
      <c r="J308" s="470"/>
      <c r="K308" s="88" t="s">
        <v>48</v>
      </c>
      <c r="L308" s="88"/>
      <c r="M308" s="88"/>
      <c r="N308" s="51">
        <v>0</v>
      </c>
      <c r="O308" s="51">
        <v>0</v>
      </c>
      <c r="P308" s="51">
        <v>0</v>
      </c>
      <c r="Q308" s="60">
        <v>80</v>
      </c>
      <c r="R308" s="48">
        <f t="shared" si="132"/>
        <v>80</v>
      </c>
      <c r="S308" s="33"/>
    </row>
    <row r="309" spans="1:19" s="3" customFormat="1" ht="76.5">
      <c r="A309" s="465"/>
      <c r="B309" s="458"/>
      <c r="C309" s="455"/>
      <c r="D309" s="455"/>
      <c r="E309" s="458"/>
      <c r="F309" s="458"/>
      <c r="G309" s="458"/>
      <c r="H309" s="458"/>
      <c r="I309" s="221" t="s">
        <v>329</v>
      </c>
      <c r="J309" s="470"/>
      <c r="K309" s="86" t="s">
        <v>186</v>
      </c>
      <c r="L309" s="86"/>
      <c r="M309" s="86"/>
      <c r="N309" s="48">
        <f>N310+N311</f>
        <v>0</v>
      </c>
      <c r="O309" s="48">
        <f>O310+O311</f>
        <v>0</v>
      </c>
      <c r="P309" s="48">
        <f>P310+P311</f>
        <v>0.04</v>
      </c>
      <c r="Q309" s="48">
        <f>Q310+Q311</f>
        <v>15.32753419</v>
      </c>
      <c r="R309" s="48">
        <f t="shared" si="132"/>
        <v>15.367534189999999</v>
      </c>
      <c r="S309" s="33"/>
    </row>
    <row r="310" spans="1:19" s="3" customFormat="1" ht="16.5" customHeight="1">
      <c r="A310" s="465"/>
      <c r="B310" s="458"/>
      <c r="C310" s="455"/>
      <c r="D310" s="455"/>
      <c r="E310" s="458"/>
      <c r="F310" s="458"/>
      <c r="G310" s="458"/>
      <c r="H310" s="458"/>
      <c r="I310" s="219" t="s">
        <v>25</v>
      </c>
      <c r="J310" s="470"/>
      <c r="K310" s="88" t="s">
        <v>26</v>
      </c>
      <c r="L310" s="88"/>
      <c r="M310" s="88"/>
      <c r="N310" s="51">
        <v>0</v>
      </c>
      <c r="O310" s="107">
        <v>0</v>
      </c>
      <c r="P310" s="60">
        <v>0.04</v>
      </c>
      <c r="Q310" s="60">
        <v>15.32753419</v>
      </c>
      <c r="R310" s="48">
        <f t="shared" si="132"/>
        <v>15.367534189999999</v>
      </c>
      <c r="S310" s="33"/>
    </row>
    <row r="311" spans="1:19" s="3" customFormat="1" ht="25.5">
      <c r="A311" s="465"/>
      <c r="B311" s="458"/>
      <c r="C311" s="455"/>
      <c r="D311" s="455"/>
      <c r="E311" s="458"/>
      <c r="F311" s="458"/>
      <c r="G311" s="458"/>
      <c r="H311" s="458"/>
      <c r="I311" s="222" t="s">
        <v>47</v>
      </c>
      <c r="J311" s="470"/>
      <c r="K311" s="88" t="s">
        <v>48</v>
      </c>
      <c r="L311" s="88"/>
      <c r="M311" s="88"/>
      <c r="N311" s="51">
        <v>0</v>
      </c>
      <c r="O311" s="107">
        <v>0</v>
      </c>
      <c r="P311" s="60">
        <v>0</v>
      </c>
      <c r="Q311" s="60">
        <v>0</v>
      </c>
      <c r="R311" s="48">
        <f t="shared" si="132"/>
        <v>0</v>
      </c>
      <c r="S311" s="33"/>
    </row>
    <row r="312" spans="1:19" s="3" customFormat="1" ht="51">
      <c r="A312" s="465"/>
      <c r="B312" s="458"/>
      <c r="C312" s="455"/>
      <c r="D312" s="455"/>
      <c r="E312" s="458"/>
      <c r="F312" s="458"/>
      <c r="G312" s="458"/>
      <c r="H312" s="458"/>
      <c r="I312" s="221" t="s">
        <v>247</v>
      </c>
      <c r="J312" s="470"/>
      <c r="K312" s="86" t="s">
        <v>248</v>
      </c>
      <c r="L312" s="86"/>
      <c r="M312" s="86"/>
      <c r="N312" s="48">
        <f>N313+N314+N315</f>
        <v>0</v>
      </c>
      <c r="O312" s="48">
        <f t="shared" ref="O312:Q312" si="135">O313+O314+O315</f>
        <v>0</v>
      </c>
      <c r="P312" s="48">
        <f t="shared" si="135"/>
        <v>0</v>
      </c>
      <c r="Q312" s="48">
        <f t="shared" si="135"/>
        <v>432.84489999999994</v>
      </c>
      <c r="R312" s="48">
        <f t="shared" si="132"/>
        <v>432.84489999999994</v>
      </c>
      <c r="S312" s="33"/>
    </row>
    <row r="313" spans="1:19" s="3" customFormat="1" ht="25.5">
      <c r="A313" s="465"/>
      <c r="B313" s="458"/>
      <c r="C313" s="455"/>
      <c r="D313" s="455"/>
      <c r="E313" s="458"/>
      <c r="F313" s="458"/>
      <c r="G313" s="458"/>
      <c r="H313" s="458"/>
      <c r="I313" s="222" t="s">
        <v>34</v>
      </c>
      <c r="J313" s="470"/>
      <c r="K313" s="88" t="s">
        <v>35</v>
      </c>
      <c r="L313" s="88"/>
      <c r="M313" s="88"/>
      <c r="N313" s="51">
        <v>0</v>
      </c>
      <c r="O313" s="51">
        <v>0</v>
      </c>
      <c r="P313" s="51">
        <v>0</v>
      </c>
      <c r="Q313" s="60">
        <v>70.790899999999993</v>
      </c>
      <c r="R313" s="48">
        <f t="shared" si="132"/>
        <v>70.790899999999993</v>
      </c>
      <c r="S313" s="33"/>
    </row>
    <row r="314" spans="1:19" s="3" customFormat="1" ht="25.5">
      <c r="A314" s="465"/>
      <c r="B314" s="458"/>
      <c r="C314" s="455"/>
      <c r="D314" s="455"/>
      <c r="E314" s="458"/>
      <c r="F314" s="458"/>
      <c r="G314" s="458"/>
      <c r="H314" s="458"/>
      <c r="I314" s="222" t="s">
        <v>47</v>
      </c>
      <c r="J314" s="470"/>
      <c r="K314" s="88" t="s">
        <v>48</v>
      </c>
      <c r="L314" s="88"/>
      <c r="M314" s="88"/>
      <c r="N314" s="51">
        <v>0</v>
      </c>
      <c r="O314" s="51">
        <v>0</v>
      </c>
      <c r="P314" s="107">
        <v>0</v>
      </c>
      <c r="Q314" s="60">
        <v>42.423000000000002</v>
      </c>
      <c r="R314" s="48">
        <f t="shared" si="132"/>
        <v>42.423000000000002</v>
      </c>
      <c r="S314" s="33"/>
    </row>
    <row r="315" spans="1:19" s="3" customFormat="1" ht="38.25">
      <c r="A315" s="465"/>
      <c r="B315" s="458"/>
      <c r="C315" s="455"/>
      <c r="D315" s="455"/>
      <c r="E315" s="458"/>
      <c r="F315" s="458"/>
      <c r="G315" s="458"/>
      <c r="H315" s="458"/>
      <c r="I315" s="222" t="s">
        <v>117</v>
      </c>
      <c r="J315" s="470"/>
      <c r="K315" s="88" t="s">
        <v>76</v>
      </c>
      <c r="L315" s="88"/>
      <c r="M315" s="88"/>
      <c r="N315" s="51">
        <v>0</v>
      </c>
      <c r="O315" s="107">
        <v>0</v>
      </c>
      <c r="P315" s="107">
        <v>0</v>
      </c>
      <c r="Q315" s="60">
        <v>319.63099999999997</v>
      </c>
      <c r="R315" s="48">
        <f t="shared" si="132"/>
        <v>319.63099999999997</v>
      </c>
      <c r="S315" s="33"/>
    </row>
    <row r="316" spans="1:19" s="3" customFormat="1" ht="25.5">
      <c r="A316" s="465"/>
      <c r="B316" s="458"/>
      <c r="C316" s="455"/>
      <c r="D316" s="455"/>
      <c r="E316" s="458"/>
      <c r="F316" s="458"/>
      <c r="G316" s="458"/>
      <c r="H316" s="458"/>
      <c r="I316" s="221" t="s">
        <v>249</v>
      </c>
      <c r="J316" s="470"/>
      <c r="K316" s="86" t="s">
        <v>123</v>
      </c>
      <c r="L316" s="86"/>
      <c r="M316" s="86"/>
      <c r="N316" s="48">
        <f>N317</f>
        <v>0</v>
      </c>
      <c r="O316" s="48">
        <f t="shared" ref="O316:Q316" si="136">O317</f>
        <v>0</v>
      </c>
      <c r="P316" s="48">
        <f t="shared" si="136"/>
        <v>0</v>
      </c>
      <c r="Q316" s="48">
        <f t="shared" si="136"/>
        <v>31.2</v>
      </c>
      <c r="R316" s="48">
        <f t="shared" si="132"/>
        <v>31.2</v>
      </c>
      <c r="S316" s="33"/>
    </row>
    <row r="317" spans="1:19" s="3" customFormat="1" ht="25.5">
      <c r="A317" s="465"/>
      <c r="B317" s="458"/>
      <c r="C317" s="455"/>
      <c r="D317" s="455"/>
      <c r="E317" s="458"/>
      <c r="F317" s="458"/>
      <c r="G317" s="458"/>
      <c r="H317" s="458"/>
      <c r="I317" s="222" t="s">
        <v>47</v>
      </c>
      <c r="J317" s="470"/>
      <c r="K317" s="88" t="s">
        <v>48</v>
      </c>
      <c r="L317" s="88"/>
      <c r="M317" s="88"/>
      <c r="N317" s="51">
        <v>0</v>
      </c>
      <c r="O317" s="51">
        <v>0</v>
      </c>
      <c r="P317" s="107">
        <v>0</v>
      </c>
      <c r="Q317" s="60">
        <v>31.2</v>
      </c>
      <c r="R317" s="48">
        <f t="shared" si="132"/>
        <v>31.2</v>
      </c>
      <c r="S317" s="33"/>
    </row>
    <row r="318" spans="1:19" s="6" customFormat="1" ht="15" customHeight="1">
      <c r="A318" s="544">
        <v>25</v>
      </c>
      <c r="B318" s="530" t="s">
        <v>373</v>
      </c>
      <c r="C318" s="455"/>
      <c r="D318" s="455"/>
      <c r="E318" s="458"/>
      <c r="F318" s="458"/>
      <c r="G318" s="458"/>
      <c r="H318" s="458"/>
      <c r="I318" s="198" t="s">
        <v>22</v>
      </c>
      <c r="J318" s="470">
        <v>819</v>
      </c>
      <c r="K318" s="66"/>
      <c r="L318" s="66"/>
      <c r="M318" s="66"/>
      <c r="N318" s="43">
        <f>N319+N321+N323+N326+N328</f>
        <v>0</v>
      </c>
      <c r="O318" s="43">
        <f t="shared" ref="O318:Q318" si="137">O319+O321+O323+O326+O328</f>
        <v>0</v>
      </c>
      <c r="P318" s="43">
        <f t="shared" si="137"/>
        <v>0</v>
      </c>
      <c r="Q318" s="43">
        <f t="shared" si="137"/>
        <v>761.46535687000016</v>
      </c>
      <c r="R318" s="43">
        <f t="shared" ref="R318:R338" si="138">Q318+P318+O318+N318</f>
        <v>761.46535687000016</v>
      </c>
      <c r="S318" s="41"/>
    </row>
    <row r="319" spans="1:19" s="6" customFormat="1" ht="76.5">
      <c r="A319" s="544"/>
      <c r="B319" s="530"/>
      <c r="C319" s="455"/>
      <c r="D319" s="455"/>
      <c r="E319" s="458"/>
      <c r="F319" s="458"/>
      <c r="G319" s="458"/>
      <c r="H319" s="458"/>
      <c r="I319" s="187" t="s">
        <v>374</v>
      </c>
      <c r="J319" s="470"/>
      <c r="K319" s="86" t="s">
        <v>24</v>
      </c>
      <c r="L319" s="86"/>
      <c r="M319" s="86"/>
      <c r="N319" s="63">
        <f>N320</f>
        <v>0</v>
      </c>
      <c r="O319" s="63">
        <f>O320</f>
        <v>0</v>
      </c>
      <c r="P319" s="63">
        <f>P320</f>
        <v>0</v>
      </c>
      <c r="Q319" s="63">
        <f>Q320</f>
        <v>67.189356869999997</v>
      </c>
      <c r="R319" s="48">
        <f t="shared" si="138"/>
        <v>67.189356869999997</v>
      </c>
      <c r="S319" s="33"/>
    </row>
    <row r="320" spans="1:19" s="6" customFormat="1" ht="22.5" customHeight="1">
      <c r="A320" s="544"/>
      <c r="B320" s="530"/>
      <c r="C320" s="455"/>
      <c r="D320" s="455"/>
      <c r="E320" s="458"/>
      <c r="F320" s="458"/>
      <c r="G320" s="458"/>
      <c r="H320" s="458"/>
      <c r="I320" s="222" t="s">
        <v>25</v>
      </c>
      <c r="J320" s="470"/>
      <c r="K320" s="88" t="s">
        <v>26</v>
      </c>
      <c r="L320" s="88"/>
      <c r="M320" s="88"/>
      <c r="N320" s="60">
        <v>0</v>
      </c>
      <c r="O320" s="60">
        <v>0</v>
      </c>
      <c r="P320" s="60">
        <v>0</v>
      </c>
      <c r="Q320" s="60">
        <v>67.189356869999997</v>
      </c>
      <c r="R320" s="48">
        <f t="shared" si="138"/>
        <v>67.189356869999997</v>
      </c>
      <c r="S320" s="33"/>
    </row>
    <row r="321" spans="1:19" s="6" customFormat="1" ht="25.5">
      <c r="A321" s="544"/>
      <c r="B321" s="530"/>
      <c r="C321" s="455"/>
      <c r="D321" s="455"/>
      <c r="E321" s="458"/>
      <c r="F321" s="458"/>
      <c r="G321" s="458"/>
      <c r="H321" s="458"/>
      <c r="I321" s="187" t="s">
        <v>199</v>
      </c>
      <c r="J321" s="470"/>
      <c r="K321" s="86" t="s">
        <v>30</v>
      </c>
      <c r="L321" s="86"/>
      <c r="M321" s="86"/>
      <c r="N321" s="63">
        <f>N322</f>
        <v>0</v>
      </c>
      <c r="O321" s="63">
        <f>O322</f>
        <v>0</v>
      </c>
      <c r="P321" s="63">
        <f>P322</f>
        <v>0</v>
      </c>
      <c r="Q321" s="63">
        <f>Q322</f>
        <v>41.8</v>
      </c>
      <c r="R321" s="48">
        <f t="shared" si="138"/>
        <v>41.8</v>
      </c>
      <c r="S321" s="33"/>
    </row>
    <row r="322" spans="1:19" s="6" customFormat="1" ht="15">
      <c r="A322" s="544"/>
      <c r="B322" s="530"/>
      <c r="C322" s="455"/>
      <c r="D322" s="455"/>
      <c r="E322" s="458"/>
      <c r="F322" s="458"/>
      <c r="G322" s="458"/>
      <c r="H322" s="458"/>
      <c r="I322" s="222" t="s">
        <v>25</v>
      </c>
      <c r="J322" s="470"/>
      <c r="K322" s="88" t="s">
        <v>26</v>
      </c>
      <c r="L322" s="88"/>
      <c r="M322" s="88"/>
      <c r="N322" s="60">
        <v>0</v>
      </c>
      <c r="O322" s="60">
        <v>0</v>
      </c>
      <c r="P322" s="60">
        <v>0</v>
      </c>
      <c r="Q322" s="60">
        <v>41.8</v>
      </c>
      <c r="R322" s="48">
        <f t="shared" si="138"/>
        <v>41.8</v>
      </c>
      <c r="S322" s="33"/>
    </row>
    <row r="323" spans="1:19" s="6" customFormat="1" ht="15">
      <c r="A323" s="544"/>
      <c r="B323" s="530"/>
      <c r="C323" s="455"/>
      <c r="D323" s="455"/>
      <c r="E323" s="458"/>
      <c r="F323" s="458"/>
      <c r="G323" s="458"/>
      <c r="H323" s="458"/>
      <c r="I323" s="221" t="s">
        <v>80</v>
      </c>
      <c r="J323" s="470"/>
      <c r="K323" s="86" t="s">
        <v>39</v>
      </c>
      <c r="L323" s="86"/>
      <c r="M323" s="86"/>
      <c r="N323" s="63">
        <f>N324+N325</f>
        <v>0</v>
      </c>
      <c r="O323" s="63">
        <f>O324+O325</f>
        <v>0</v>
      </c>
      <c r="P323" s="63">
        <f>P324+P325</f>
        <v>0</v>
      </c>
      <c r="Q323" s="63">
        <f>Q324+Q325</f>
        <v>646.04000000000008</v>
      </c>
      <c r="R323" s="48">
        <f t="shared" si="138"/>
        <v>646.04000000000008</v>
      </c>
      <c r="S323" s="33"/>
    </row>
    <row r="324" spans="1:19" s="5" customFormat="1" ht="20.25" customHeight="1">
      <c r="A324" s="544"/>
      <c r="B324" s="530"/>
      <c r="C324" s="455"/>
      <c r="D324" s="455"/>
      <c r="E324" s="458"/>
      <c r="F324" s="458"/>
      <c r="G324" s="458"/>
      <c r="H324" s="458"/>
      <c r="I324" s="222" t="s">
        <v>34</v>
      </c>
      <c r="J324" s="470"/>
      <c r="K324" s="88" t="s">
        <v>35</v>
      </c>
      <c r="L324" s="88"/>
      <c r="M324" s="88"/>
      <c r="N324" s="60">
        <v>0</v>
      </c>
      <c r="O324" s="60">
        <v>0</v>
      </c>
      <c r="P324" s="60">
        <v>0</v>
      </c>
      <c r="Q324" s="60">
        <v>1.494</v>
      </c>
      <c r="R324" s="48">
        <f t="shared" si="138"/>
        <v>1.494</v>
      </c>
      <c r="S324" s="33"/>
    </row>
    <row r="325" spans="1:19" s="5" customFormat="1" ht="15.75" customHeight="1">
      <c r="A325" s="544"/>
      <c r="B325" s="530"/>
      <c r="C325" s="455"/>
      <c r="D325" s="455"/>
      <c r="E325" s="458"/>
      <c r="F325" s="458"/>
      <c r="G325" s="458"/>
      <c r="H325" s="458"/>
      <c r="I325" s="222" t="s">
        <v>25</v>
      </c>
      <c r="J325" s="470"/>
      <c r="K325" s="88" t="s">
        <v>26</v>
      </c>
      <c r="L325" s="88"/>
      <c r="M325" s="88"/>
      <c r="N325" s="60">
        <v>0</v>
      </c>
      <c r="O325" s="60">
        <v>0</v>
      </c>
      <c r="P325" s="60">
        <v>0</v>
      </c>
      <c r="Q325" s="60">
        <v>644.54600000000005</v>
      </c>
      <c r="R325" s="48">
        <f t="shared" si="138"/>
        <v>644.54600000000005</v>
      </c>
      <c r="S325" s="33"/>
    </row>
    <row r="326" spans="1:19" s="3" customFormat="1" ht="38.25">
      <c r="A326" s="544"/>
      <c r="B326" s="530"/>
      <c r="C326" s="455"/>
      <c r="D326" s="455"/>
      <c r="E326" s="458"/>
      <c r="F326" s="458"/>
      <c r="G326" s="458"/>
      <c r="H326" s="458"/>
      <c r="I326" s="187" t="s">
        <v>376</v>
      </c>
      <c r="J326" s="470"/>
      <c r="K326" s="86" t="s">
        <v>57</v>
      </c>
      <c r="L326" s="86"/>
      <c r="M326" s="86"/>
      <c r="N326" s="63">
        <f>N327</f>
        <v>0</v>
      </c>
      <c r="O326" s="63">
        <f>O327</f>
        <v>0</v>
      </c>
      <c r="P326" s="63">
        <f>P327</f>
        <v>0</v>
      </c>
      <c r="Q326" s="63">
        <f>Q327</f>
        <v>4</v>
      </c>
      <c r="R326" s="48">
        <f t="shared" si="138"/>
        <v>4</v>
      </c>
      <c r="S326" s="33"/>
    </row>
    <row r="327" spans="1:19" s="3" customFormat="1" ht="15.75" customHeight="1">
      <c r="A327" s="544"/>
      <c r="B327" s="530"/>
      <c r="C327" s="455"/>
      <c r="D327" s="455"/>
      <c r="E327" s="458"/>
      <c r="F327" s="458"/>
      <c r="G327" s="458"/>
      <c r="H327" s="458"/>
      <c r="I327" s="222" t="s">
        <v>25</v>
      </c>
      <c r="J327" s="470"/>
      <c r="K327" s="88" t="s">
        <v>26</v>
      </c>
      <c r="L327" s="88"/>
      <c r="M327" s="88"/>
      <c r="N327" s="60">
        <v>0</v>
      </c>
      <c r="O327" s="60">
        <v>0</v>
      </c>
      <c r="P327" s="60">
        <v>0</v>
      </c>
      <c r="Q327" s="60">
        <v>4</v>
      </c>
      <c r="R327" s="48">
        <f t="shared" si="138"/>
        <v>4</v>
      </c>
      <c r="S327" s="33"/>
    </row>
    <row r="328" spans="1:19" s="3" customFormat="1" ht="63.75">
      <c r="A328" s="544"/>
      <c r="B328" s="530"/>
      <c r="C328" s="455"/>
      <c r="D328" s="455"/>
      <c r="E328" s="458"/>
      <c r="F328" s="458"/>
      <c r="G328" s="458"/>
      <c r="H328" s="458"/>
      <c r="I328" s="221" t="s">
        <v>377</v>
      </c>
      <c r="J328" s="470"/>
      <c r="K328" s="86" t="s">
        <v>26</v>
      </c>
      <c r="L328" s="86"/>
      <c r="M328" s="86"/>
      <c r="N328" s="63">
        <f>N329</f>
        <v>0</v>
      </c>
      <c r="O328" s="63">
        <f>O329</f>
        <v>0</v>
      </c>
      <c r="P328" s="63">
        <f>P329</f>
        <v>0</v>
      </c>
      <c r="Q328" s="63">
        <f>Q329</f>
        <v>2.4359999999999999</v>
      </c>
      <c r="R328" s="48">
        <f t="shared" si="138"/>
        <v>2.4359999999999999</v>
      </c>
      <c r="S328" s="33"/>
    </row>
    <row r="329" spans="1:19" s="3" customFormat="1" ht="15">
      <c r="A329" s="544"/>
      <c r="B329" s="530"/>
      <c r="C329" s="455"/>
      <c r="D329" s="455"/>
      <c r="E329" s="458"/>
      <c r="F329" s="458"/>
      <c r="G329" s="458"/>
      <c r="H329" s="458"/>
      <c r="I329" s="222" t="s">
        <v>25</v>
      </c>
      <c r="J329" s="470"/>
      <c r="K329" s="88" t="s">
        <v>26</v>
      </c>
      <c r="L329" s="88"/>
      <c r="M329" s="88"/>
      <c r="N329" s="60">
        <v>0</v>
      </c>
      <c r="O329" s="60">
        <v>0</v>
      </c>
      <c r="P329" s="60">
        <v>0</v>
      </c>
      <c r="Q329" s="60">
        <v>2.4359999999999999</v>
      </c>
      <c r="R329" s="48">
        <f t="shared" si="138"/>
        <v>2.4359999999999999</v>
      </c>
      <c r="S329" s="33"/>
    </row>
    <row r="330" spans="1:19" s="3" customFormat="1" ht="15" customHeight="1">
      <c r="A330" s="544">
        <v>26</v>
      </c>
      <c r="B330" s="530" t="s">
        <v>378</v>
      </c>
      <c r="C330" s="455"/>
      <c r="D330" s="455"/>
      <c r="E330" s="458"/>
      <c r="F330" s="458"/>
      <c r="G330" s="458"/>
      <c r="H330" s="458"/>
      <c r="I330" s="198" t="s">
        <v>22</v>
      </c>
      <c r="J330" s="460">
        <v>819</v>
      </c>
      <c r="K330" s="223"/>
      <c r="L330" s="223"/>
      <c r="M330" s="223"/>
      <c r="N330" s="75">
        <f>N331+N333</f>
        <v>0</v>
      </c>
      <c r="O330" s="75">
        <f t="shared" ref="O330:Q330" si="139">O331+O333</f>
        <v>0</v>
      </c>
      <c r="P330" s="75">
        <f t="shared" si="139"/>
        <v>0</v>
      </c>
      <c r="Q330" s="75">
        <f t="shared" si="139"/>
        <v>120.79212800000001</v>
      </c>
      <c r="R330" s="43">
        <f t="shared" si="138"/>
        <v>120.79212800000001</v>
      </c>
      <c r="S330" s="25"/>
    </row>
    <row r="331" spans="1:19" s="3" customFormat="1" ht="25.5">
      <c r="A331" s="544"/>
      <c r="B331" s="530"/>
      <c r="C331" s="455"/>
      <c r="D331" s="455"/>
      <c r="E331" s="458"/>
      <c r="F331" s="458"/>
      <c r="G331" s="458"/>
      <c r="H331" s="458"/>
      <c r="I331" s="202" t="s">
        <v>75</v>
      </c>
      <c r="J331" s="461"/>
      <c r="K331" s="86" t="s">
        <v>114</v>
      </c>
      <c r="L331" s="86"/>
      <c r="M331" s="86"/>
      <c r="N331" s="63">
        <f>N332</f>
        <v>0</v>
      </c>
      <c r="O331" s="63">
        <f>O332</f>
        <v>0</v>
      </c>
      <c r="P331" s="63">
        <f>P332</f>
        <v>0</v>
      </c>
      <c r="Q331" s="63">
        <f>Q332</f>
        <v>120.70352800000001</v>
      </c>
      <c r="R331" s="48">
        <f t="shared" si="138"/>
        <v>120.70352800000001</v>
      </c>
      <c r="S331" s="33"/>
    </row>
    <row r="332" spans="1:19" s="3" customFormat="1" ht="15">
      <c r="A332" s="544"/>
      <c r="B332" s="530"/>
      <c r="C332" s="455"/>
      <c r="D332" s="455"/>
      <c r="E332" s="458"/>
      <c r="F332" s="458"/>
      <c r="G332" s="458"/>
      <c r="H332" s="458"/>
      <c r="I332" s="222" t="s">
        <v>25</v>
      </c>
      <c r="J332" s="461"/>
      <c r="K332" s="88" t="s">
        <v>26</v>
      </c>
      <c r="L332" s="88"/>
      <c r="M332" s="88"/>
      <c r="N332" s="60">
        <v>0</v>
      </c>
      <c r="O332" s="60">
        <v>0</v>
      </c>
      <c r="P332" s="60">
        <v>0</v>
      </c>
      <c r="Q332" s="60">
        <v>120.70352800000001</v>
      </c>
      <c r="R332" s="48">
        <f t="shared" si="138"/>
        <v>120.70352800000001</v>
      </c>
      <c r="S332" s="33"/>
    </row>
    <row r="333" spans="1:19" s="3" customFormat="1" ht="38.25">
      <c r="A333" s="544"/>
      <c r="B333" s="530"/>
      <c r="C333" s="455"/>
      <c r="D333" s="455"/>
      <c r="E333" s="458"/>
      <c r="F333" s="458"/>
      <c r="G333" s="458"/>
      <c r="H333" s="458"/>
      <c r="I333" s="221" t="s">
        <v>43</v>
      </c>
      <c r="J333" s="461"/>
      <c r="K333" s="86" t="s">
        <v>76</v>
      </c>
      <c r="L333" s="86"/>
      <c r="M333" s="86"/>
      <c r="N333" s="63">
        <f>N334</f>
        <v>0</v>
      </c>
      <c r="O333" s="63">
        <f>O334</f>
        <v>0</v>
      </c>
      <c r="P333" s="63">
        <f>P334</f>
        <v>0</v>
      </c>
      <c r="Q333" s="63">
        <f>Q334</f>
        <v>8.8599999999999998E-2</v>
      </c>
      <c r="R333" s="48">
        <f t="shared" si="138"/>
        <v>8.8599999999999998E-2</v>
      </c>
      <c r="S333" s="33"/>
    </row>
    <row r="334" spans="1:19" s="3" customFormat="1" ht="15">
      <c r="A334" s="544"/>
      <c r="B334" s="530"/>
      <c r="C334" s="455"/>
      <c r="D334" s="455"/>
      <c r="E334" s="458"/>
      <c r="F334" s="458"/>
      <c r="G334" s="458"/>
      <c r="H334" s="458"/>
      <c r="I334" s="222" t="s">
        <v>25</v>
      </c>
      <c r="J334" s="462"/>
      <c r="K334" s="88" t="s">
        <v>26</v>
      </c>
      <c r="L334" s="88"/>
      <c r="M334" s="88"/>
      <c r="N334" s="60">
        <v>0</v>
      </c>
      <c r="O334" s="60">
        <v>0</v>
      </c>
      <c r="P334" s="60">
        <v>0</v>
      </c>
      <c r="Q334" s="60">
        <v>8.8599999999999998E-2</v>
      </c>
      <c r="R334" s="48">
        <f t="shared" si="138"/>
        <v>8.8599999999999998E-2</v>
      </c>
      <c r="S334" s="33"/>
    </row>
    <row r="335" spans="1:19" s="3" customFormat="1" ht="15">
      <c r="A335" s="544">
        <v>27</v>
      </c>
      <c r="B335" s="457" t="s">
        <v>379</v>
      </c>
      <c r="C335" s="455"/>
      <c r="D335" s="455"/>
      <c r="E335" s="458"/>
      <c r="F335" s="458"/>
      <c r="G335" s="458"/>
      <c r="H335" s="458"/>
      <c r="I335" s="198" t="s">
        <v>22</v>
      </c>
      <c r="J335" s="470">
        <v>819</v>
      </c>
      <c r="K335" s="223"/>
      <c r="L335" s="223"/>
      <c r="M335" s="223"/>
      <c r="N335" s="75">
        <f>N336</f>
        <v>0</v>
      </c>
      <c r="O335" s="75">
        <f t="shared" ref="O335:Q335" si="140">O336</f>
        <v>0</v>
      </c>
      <c r="P335" s="75">
        <f t="shared" si="140"/>
        <v>0</v>
      </c>
      <c r="Q335" s="75">
        <f t="shared" si="140"/>
        <v>52.456142999999997</v>
      </c>
      <c r="R335" s="43">
        <f t="shared" ref="R335" si="141">Q335+P335+O335+N335</f>
        <v>52.456142999999997</v>
      </c>
      <c r="S335" s="25"/>
    </row>
    <row r="336" spans="1:19" s="3" customFormat="1" ht="25.5">
      <c r="A336" s="544"/>
      <c r="B336" s="458"/>
      <c r="C336" s="455"/>
      <c r="D336" s="455"/>
      <c r="E336" s="458"/>
      <c r="F336" s="458"/>
      <c r="G336" s="458"/>
      <c r="H336" s="458"/>
      <c r="I336" s="221" t="s">
        <v>84</v>
      </c>
      <c r="J336" s="470"/>
      <c r="K336" s="86" t="s">
        <v>90</v>
      </c>
      <c r="L336" s="86"/>
      <c r="M336" s="86"/>
      <c r="N336" s="63">
        <f t="shared" ref="N336:Q336" si="142">N337</f>
        <v>0</v>
      </c>
      <c r="O336" s="63">
        <f t="shared" si="142"/>
        <v>0</v>
      </c>
      <c r="P336" s="63">
        <f t="shared" si="142"/>
        <v>0</v>
      </c>
      <c r="Q336" s="63">
        <f t="shared" si="142"/>
        <v>52.456142999999997</v>
      </c>
      <c r="R336" s="48">
        <f t="shared" si="138"/>
        <v>52.456142999999997</v>
      </c>
      <c r="S336" s="72"/>
    </row>
    <row r="337" spans="1:19" s="3" customFormat="1" ht="15">
      <c r="A337" s="544"/>
      <c r="B337" s="458"/>
      <c r="C337" s="455"/>
      <c r="D337" s="455"/>
      <c r="E337" s="458"/>
      <c r="F337" s="458"/>
      <c r="G337" s="458"/>
      <c r="H337" s="458"/>
      <c r="I337" s="222" t="s">
        <v>25</v>
      </c>
      <c r="J337" s="470"/>
      <c r="K337" s="88" t="s">
        <v>26</v>
      </c>
      <c r="L337" s="88"/>
      <c r="M337" s="88"/>
      <c r="N337" s="60">
        <v>0</v>
      </c>
      <c r="O337" s="60">
        <v>0</v>
      </c>
      <c r="P337" s="60">
        <v>0</v>
      </c>
      <c r="Q337" s="60">
        <v>52.456142999999997</v>
      </c>
      <c r="R337" s="48">
        <f t="shared" si="138"/>
        <v>52.456142999999997</v>
      </c>
      <c r="S337" s="33"/>
    </row>
    <row r="338" spans="1:19" s="3" customFormat="1" ht="15">
      <c r="A338" s="544">
        <v>28</v>
      </c>
      <c r="B338" s="457" t="s">
        <v>380</v>
      </c>
      <c r="C338" s="455"/>
      <c r="D338" s="455"/>
      <c r="E338" s="458"/>
      <c r="F338" s="458"/>
      <c r="G338" s="458"/>
      <c r="H338" s="458"/>
      <c r="I338" s="198" t="s">
        <v>22</v>
      </c>
      <c r="J338" s="470">
        <v>819</v>
      </c>
      <c r="K338" s="223"/>
      <c r="L338" s="223"/>
      <c r="M338" s="223"/>
      <c r="N338" s="75">
        <f>N339+N342</f>
        <v>0</v>
      </c>
      <c r="O338" s="75">
        <f t="shared" ref="O338" si="143">O339+O342</f>
        <v>0</v>
      </c>
      <c r="P338" s="75">
        <f t="shared" ref="P338" si="144">P339+P342</f>
        <v>0</v>
      </c>
      <c r="Q338" s="75">
        <f t="shared" ref="Q338" si="145">Q339+Q342</f>
        <v>277.17978500000004</v>
      </c>
      <c r="R338" s="43">
        <f t="shared" si="138"/>
        <v>277.17978500000004</v>
      </c>
      <c r="S338" s="25"/>
    </row>
    <row r="339" spans="1:19" s="3" customFormat="1" ht="25.5">
      <c r="A339" s="544"/>
      <c r="B339" s="458"/>
      <c r="C339" s="455"/>
      <c r="D339" s="455"/>
      <c r="E339" s="458"/>
      <c r="F339" s="458"/>
      <c r="G339" s="458"/>
      <c r="H339" s="458"/>
      <c r="I339" s="221" t="s">
        <v>86</v>
      </c>
      <c r="J339" s="470"/>
      <c r="K339" s="86" t="s">
        <v>52</v>
      </c>
      <c r="L339" s="86"/>
      <c r="M339" s="86"/>
      <c r="N339" s="63">
        <f>N340+N341</f>
        <v>0</v>
      </c>
      <c r="O339" s="63">
        <f t="shared" ref="O339:Q339" si="146">O340+O341</f>
        <v>0</v>
      </c>
      <c r="P339" s="63">
        <f t="shared" si="146"/>
        <v>0</v>
      </c>
      <c r="Q339" s="63">
        <f t="shared" si="146"/>
        <v>267.17978500000004</v>
      </c>
      <c r="R339" s="48">
        <f t="shared" ref="R339:R344" si="147">Q339+P339+O339+N339</f>
        <v>267.17978500000004</v>
      </c>
      <c r="S339" s="72"/>
    </row>
    <row r="340" spans="1:19" s="3" customFormat="1" ht="25.5">
      <c r="A340" s="544"/>
      <c r="B340" s="458"/>
      <c r="C340" s="455"/>
      <c r="D340" s="455"/>
      <c r="E340" s="458"/>
      <c r="F340" s="458"/>
      <c r="G340" s="458"/>
      <c r="H340" s="458"/>
      <c r="I340" s="222" t="s">
        <v>34</v>
      </c>
      <c r="J340" s="470"/>
      <c r="K340" s="88" t="s">
        <v>35</v>
      </c>
      <c r="L340" s="88"/>
      <c r="M340" s="88"/>
      <c r="N340" s="60">
        <v>0</v>
      </c>
      <c r="O340" s="60">
        <v>0</v>
      </c>
      <c r="P340" s="60">
        <v>0</v>
      </c>
      <c r="Q340" s="60">
        <v>1.17</v>
      </c>
      <c r="R340" s="48">
        <f t="shared" si="147"/>
        <v>1.17</v>
      </c>
      <c r="S340" s="72"/>
    </row>
    <row r="341" spans="1:19" s="3" customFormat="1" ht="15">
      <c r="A341" s="544"/>
      <c r="B341" s="458"/>
      <c r="C341" s="455"/>
      <c r="D341" s="455"/>
      <c r="E341" s="458"/>
      <c r="F341" s="458"/>
      <c r="G341" s="458"/>
      <c r="H341" s="458"/>
      <c r="I341" s="222" t="s">
        <v>25</v>
      </c>
      <c r="J341" s="470"/>
      <c r="K341" s="88" t="s">
        <v>26</v>
      </c>
      <c r="L341" s="88"/>
      <c r="M341" s="88"/>
      <c r="N341" s="60">
        <v>0</v>
      </c>
      <c r="O341" s="60">
        <v>0</v>
      </c>
      <c r="P341" s="60">
        <v>0</v>
      </c>
      <c r="Q341" s="60">
        <v>266.00978500000002</v>
      </c>
      <c r="R341" s="48">
        <f t="shared" si="147"/>
        <v>266.00978500000002</v>
      </c>
      <c r="S341" s="33"/>
    </row>
    <row r="342" spans="1:19" s="3" customFormat="1" ht="38.25">
      <c r="A342" s="544"/>
      <c r="B342" s="458"/>
      <c r="C342" s="455"/>
      <c r="D342" s="455"/>
      <c r="E342" s="458"/>
      <c r="F342" s="458"/>
      <c r="G342" s="458"/>
      <c r="H342" s="458"/>
      <c r="I342" s="221" t="s">
        <v>43</v>
      </c>
      <c r="J342" s="470"/>
      <c r="K342" s="86" t="s">
        <v>76</v>
      </c>
      <c r="L342" s="86"/>
      <c r="M342" s="86"/>
      <c r="N342" s="63">
        <f>N343</f>
        <v>0</v>
      </c>
      <c r="O342" s="63">
        <f>O343</f>
        <v>0</v>
      </c>
      <c r="P342" s="63">
        <f>P343</f>
        <v>0</v>
      </c>
      <c r="Q342" s="63">
        <f>Q343</f>
        <v>10</v>
      </c>
      <c r="R342" s="48">
        <f t="shared" si="147"/>
        <v>10</v>
      </c>
      <c r="S342" s="33"/>
    </row>
    <row r="343" spans="1:19" s="3" customFormat="1" ht="15">
      <c r="A343" s="544"/>
      <c r="B343" s="459"/>
      <c r="C343" s="455"/>
      <c r="D343" s="455"/>
      <c r="E343" s="458"/>
      <c r="F343" s="458"/>
      <c r="G343" s="458"/>
      <c r="H343" s="458"/>
      <c r="I343" s="222" t="s">
        <v>25</v>
      </c>
      <c r="J343" s="470"/>
      <c r="K343" s="88" t="s">
        <v>26</v>
      </c>
      <c r="L343" s="88"/>
      <c r="M343" s="88"/>
      <c r="N343" s="60">
        <v>0</v>
      </c>
      <c r="O343" s="60">
        <v>0</v>
      </c>
      <c r="P343" s="60">
        <v>0</v>
      </c>
      <c r="Q343" s="60">
        <v>10</v>
      </c>
      <c r="R343" s="48">
        <f t="shared" si="147"/>
        <v>10</v>
      </c>
      <c r="S343" s="33"/>
    </row>
    <row r="344" spans="1:19" s="3" customFormat="1" ht="15">
      <c r="A344" s="544">
        <v>29</v>
      </c>
      <c r="B344" s="457" t="s">
        <v>381</v>
      </c>
      <c r="C344" s="455"/>
      <c r="D344" s="455"/>
      <c r="E344" s="458"/>
      <c r="F344" s="458"/>
      <c r="G344" s="458"/>
      <c r="H344" s="458"/>
      <c r="I344" s="198" t="s">
        <v>22</v>
      </c>
      <c r="J344" s="470">
        <v>819</v>
      </c>
      <c r="K344" s="223"/>
      <c r="L344" s="223"/>
      <c r="M344" s="223"/>
      <c r="N344" s="75">
        <f>N345</f>
        <v>0</v>
      </c>
      <c r="O344" s="75">
        <f t="shared" ref="O344:Q344" si="148">O345</f>
        <v>0</v>
      </c>
      <c r="P344" s="75">
        <f t="shared" si="148"/>
        <v>0</v>
      </c>
      <c r="Q344" s="75">
        <f t="shared" si="148"/>
        <v>204.02562600000002</v>
      </c>
      <c r="R344" s="43">
        <f t="shared" si="147"/>
        <v>204.02562600000002</v>
      </c>
      <c r="S344" s="25"/>
    </row>
    <row r="345" spans="1:19" s="3" customFormat="1" ht="25.5">
      <c r="A345" s="544"/>
      <c r="B345" s="458"/>
      <c r="C345" s="455"/>
      <c r="D345" s="455"/>
      <c r="E345" s="458"/>
      <c r="F345" s="458"/>
      <c r="G345" s="458"/>
      <c r="H345" s="458"/>
      <c r="I345" s="221" t="s">
        <v>375</v>
      </c>
      <c r="J345" s="470"/>
      <c r="K345" s="86" t="s">
        <v>37</v>
      </c>
      <c r="L345" s="86"/>
      <c r="M345" s="86"/>
      <c r="N345" s="63">
        <f>N346+N347</f>
        <v>0</v>
      </c>
      <c r="O345" s="63">
        <f t="shared" ref="O345" si="149">O346+O347</f>
        <v>0</v>
      </c>
      <c r="P345" s="63">
        <f t="shared" ref="P345" si="150">P346+P347</f>
        <v>0</v>
      </c>
      <c r="Q345" s="63">
        <f t="shared" ref="Q345" si="151">Q346+Q347</f>
        <v>204.02562600000002</v>
      </c>
      <c r="R345" s="48">
        <f t="shared" ref="R345:R348" si="152">Q345+P345+O345+N345</f>
        <v>204.02562600000002</v>
      </c>
      <c r="S345" s="72"/>
    </row>
    <row r="346" spans="1:19" s="3" customFormat="1" ht="25.5">
      <c r="A346" s="544"/>
      <c r="B346" s="458"/>
      <c r="C346" s="455"/>
      <c r="D346" s="455"/>
      <c r="E346" s="458"/>
      <c r="F346" s="458"/>
      <c r="G346" s="458"/>
      <c r="H346" s="458"/>
      <c r="I346" s="222" t="s">
        <v>34</v>
      </c>
      <c r="J346" s="470"/>
      <c r="K346" s="88" t="s">
        <v>35</v>
      </c>
      <c r="L346" s="88"/>
      <c r="M346" s="88"/>
      <c r="N346" s="60">
        <v>0</v>
      </c>
      <c r="O346" s="60">
        <v>0</v>
      </c>
      <c r="P346" s="60">
        <v>0</v>
      </c>
      <c r="Q346" s="60">
        <v>1.5840000000000001</v>
      </c>
      <c r="R346" s="48">
        <f t="shared" si="152"/>
        <v>1.5840000000000001</v>
      </c>
      <c r="S346" s="72"/>
    </row>
    <row r="347" spans="1:19" s="3" customFormat="1" ht="15">
      <c r="A347" s="544"/>
      <c r="B347" s="458"/>
      <c r="C347" s="455"/>
      <c r="D347" s="455"/>
      <c r="E347" s="458"/>
      <c r="F347" s="458"/>
      <c r="G347" s="458"/>
      <c r="H347" s="458"/>
      <c r="I347" s="222" t="s">
        <v>25</v>
      </c>
      <c r="J347" s="470"/>
      <c r="K347" s="88" t="s">
        <v>26</v>
      </c>
      <c r="L347" s="88"/>
      <c r="M347" s="88"/>
      <c r="N347" s="60">
        <v>0</v>
      </c>
      <c r="O347" s="60">
        <v>0</v>
      </c>
      <c r="P347" s="60">
        <v>0</v>
      </c>
      <c r="Q347" s="60">
        <v>202.44162600000001</v>
      </c>
      <c r="R347" s="48">
        <f t="shared" si="152"/>
        <v>202.44162600000001</v>
      </c>
      <c r="S347" s="33"/>
    </row>
    <row r="348" spans="1:19" s="3" customFormat="1" ht="15">
      <c r="A348" s="544">
        <v>30</v>
      </c>
      <c r="B348" s="457" t="s">
        <v>382</v>
      </c>
      <c r="C348" s="455"/>
      <c r="D348" s="455"/>
      <c r="E348" s="458"/>
      <c r="F348" s="458"/>
      <c r="G348" s="458"/>
      <c r="H348" s="458"/>
      <c r="I348" s="198" t="s">
        <v>22</v>
      </c>
      <c r="J348" s="470">
        <v>819</v>
      </c>
      <c r="K348" s="223"/>
      <c r="L348" s="223"/>
      <c r="M348" s="223"/>
      <c r="N348" s="75">
        <f>N349+N352</f>
        <v>0</v>
      </c>
      <c r="O348" s="75">
        <f t="shared" ref="O348" si="153">O349+O352</f>
        <v>0</v>
      </c>
      <c r="P348" s="75">
        <f t="shared" ref="P348" si="154">P349+P352</f>
        <v>0</v>
      </c>
      <c r="Q348" s="75">
        <f t="shared" ref="Q348" si="155">Q349+Q352</f>
        <v>111.39500100000001</v>
      </c>
      <c r="R348" s="43">
        <f t="shared" si="152"/>
        <v>111.39500100000001</v>
      </c>
      <c r="S348" s="25"/>
    </row>
    <row r="349" spans="1:19" s="3" customFormat="1" ht="25.5">
      <c r="A349" s="544"/>
      <c r="B349" s="458"/>
      <c r="C349" s="455"/>
      <c r="D349" s="455"/>
      <c r="E349" s="458"/>
      <c r="F349" s="458"/>
      <c r="G349" s="458"/>
      <c r="H349" s="458"/>
      <c r="I349" s="221" t="s">
        <v>375</v>
      </c>
      <c r="J349" s="470"/>
      <c r="K349" s="86" t="s">
        <v>37</v>
      </c>
      <c r="L349" s="86"/>
      <c r="M349" s="86"/>
      <c r="N349" s="63">
        <f>N350+N351</f>
        <v>0</v>
      </c>
      <c r="O349" s="63">
        <f t="shared" ref="O349" si="156">O350+O351</f>
        <v>0</v>
      </c>
      <c r="P349" s="63">
        <f t="shared" ref="P349" si="157">P350+P351</f>
        <v>0</v>
      </c>
      <c r="Q349" s="63">
        <f t="shared" ref="Q349" si="158">Q350+Q351</f>
        <v>109.55609100000001</v>
      </c>
      <c r="R349" s="48">
        <f t="shared" ref="R349:R353" si="159">Q349+P349+O349+N349</f>
        <v>109.55609100000001</v>
      </c>
      <c r="S349" s="72"/>
    </row>
    <row r="350" spans="1:19" s="3" customFormat="1" ht="25.5">
      <c r="A350" s="544"/>
      <c r="B350" s="458"/>
      <c r="C350" s="455"/>
      <c r="D350" s="455"/>
      <c r="E350" s="458"/>
      <c r="F350" s="458"/>
      <c r="G350" s="458"/>
      <c r="H350" s="458"/>
      <c r="I350" s="222" t="s">
        <v>34</v>
      </c>
      <c r="J350" s="470"/>
      <c r="K350" s="88" t="s">
        <v>35</v>
      </c>
      <c r="L350" s="88"/>
      <c r="M350" s="88"/>
      <c r="N350" s="60">
        <v>0</v>
      </c>
      <c r="O350" s="60">
        <v>0</v>
      </c>
      <c r="P350" s="60">
        <v>0</v>
      </c>
      <c r="Q350" s="60">
        <v>1.5840000000000001</v>
      </c>
      <c r="R350" s="48">
        <f t="shared" si="159"/>
        <v>1.5840000000000001</v>
      </c>
      <c r="S350" s="72"/>
    </row>
    <row r="351" spans="1:19" s="3" customFormat="1" ht="15">
      <c r="A351" s="544"/>
      <c r="B351" s="458"/>
      <c r="C351" s="455"/>
      <c r="D351" s="455"/>
      <c r="E351" s="458"/>
      <c r="F351" s="458"/>
      <c r="G351" s="458"/>
      <c r="H351" s="458"/>
      <c r="I351" s="222" t="s">
        <v>25</v>
      </c>
      <c r="J351" s="470"/>
      <c r="K351" s="88" t="s">
        <v>26</v>
      </c>
      <c r="L351" s="88"/>
      <c r="M351" s="88"/>
      <c r="N351" s="60">
        <v>0</v>
      </c>
      <c r="O351" s="60">
        <v>0</v>
      </c>
      <c r="P351" s="60">
        <v>0</v>
      </c>
      <c r="Q351" s="60">
        <v>107.97209100000001</v>
      </c>
      <c r="R351" s="48">
        <f t="shared" si="159"/>
        <v>107.97209100000001</v>
      </c>
      <c r="S351" s="33"/>
    </row>
    <row r="352" spans="1:19" s="3" customFormat="1" ht="38.25">
      <c r="A352" s="544"/>
      <c r="B352" s="458"/>
      <c r="C352" s="455"/>
      <c r="D352" s="455"/>
      <c r="E352" s="458"/>
      <c r="F352" s="458"/>
      <c r="G352" s="458"/>
      <c r="H352" s="458"/>
      <c r="I352" s="221" t="s">
        <v>43</v>
      </c>
      <c r="J352" s="470"/>
      <c r="K352" s="86" t="s">
        <v>76</v>
      </c>
      <c r="L352" s="86"/>
      <c r="M352" s="86"/>
      <c r="N352" s="63">
        <f>N353</f>
        <v>0</v>
      </c>
      <c r="O352" s="63">
        <f>O353</f>
        <v>0</v>
      </c>
      <c r="P352" s="63">
        <f>P353</f>
        <v>0</v>
      </c>
      <c r="Q352" s="63">
        <f>Q353</f>
        <v>1.83891</v>
      </c>
      <c r="R352" s="48">
        <f t="shared" si="159"/>
        <v>1.83891</v>
      </c>
      <c r="S352" s="33"/>
    </row>
    <row r="353" spans="1:19" s="3" customFormat="1" ht="15">
      <c r="A353" s="544"/>
      <c r="B353" s="459"/>
      <c r="C353" s="455"/>
      <c r="D353" s="455"/>
      <c r="E353" s="458"/>
      <c r="F353" s="458"/>
      <c r="G353" s="458"/>
      <c r="H353" s="458"/>
      <c r="I353" s="222" t="s">
        <v>25</v>
      </c>
      <c r="J353" s="470"/>
      <c r="K353" s="88" t="s">
        <v>26</v>
      </c>
      <c r="L353" s="88"/>
      <c r="M353" s="88"/>
      <c r="N353" s="60">
        <v>0</v>
      </c>
      <c r="O353" s="60">
        <v>0</v>
      </c>
      <c r="P353" s="60">
        <v>0</v>
      </c>
      <c r="Q353" s="60">
        <v>1.83891</v>
      </c>
      <c r="R353" s="48">
        <f t="shared" si="159"/>
        <v>1.83891</v>
      </c>
      <c r="S353" s="33"/>
    </row>
    <row r="354" spans="1:19" s="3" customFormat="1" ht="15">
      <c r="A354" s="464">
        <v>31</v>
      </c>
      <c r="B354" s="77" t="s">
        <v>276</v>
      </c>
      <c r="C354" s="455"/>
      <c r="D354" s="455"/>
      <c r="E354" s="458"/>
      <c r="F354" s="458"/>
      <c r="G354" s="458"/>
      <c r="H354" s="458"/>
      <c r="I354" s="222"/>
      <c r="J354" s="460">
        <v>819</v>
      </c>
      <c r="K354" s="88"/>
      <c r="L354" s="88"/>
      <c r="M354" s="88"/>
      <c r="N354" s="60"/>
      <c r="O354" s="60"/>
      <c r="P354" s="60"/>
      <c r="Q354" s="60"/>
      <c r="R354" s="48"/>
      <c r="S354" s="33"/>
    </row>
    <row r="355" spans="1:19" s="3" customFormat="1" ht="51">
      <c r="A355" s="466"/>
      <c r="B355" s="32" t="s">
        <v>383</v>
      </c>
      <c r="C355" s="456"/>
      <c r="D355" s="456"/>
      <c r="E355" s="459"/>
      <c r="F355" s="459"/>
      <c r="G355" s="459"/>
      <c r="H355" s="459"/>
      <c r="I355" s="222"/>
      <c r="J355" s="461"/>
      <c r="K355" s="88"/>
      <c r="L355" s="88"/>
      <c r="M355" s="88"/>
      <c r="N355" s="60"/>
      <c r="O355" s="60"/>
      <c r="P355" s="60"/>
      <c r="Q355" s="60"/>
      <c r="R355" s="48"/>
      <c r="S355" s="33"/>
    </row>
    <row r="356" spans="1:19" s="3" customFormat="1" ht="15">
      <c r="A356" s="296"/>
      <c r="B356" s="264" t="s">
        <v>492</v>
      </c>
      <c r="C356" s="296"/>
      <c r="D356" s="296"/>
      <c r="E356" s="264">
        <v>3</v>
      </c>
      <c r="F356" s="296"/>
      <c r="G356" s="296"/>
      <c r="H356" s="296"/>
      <c r="I356" s="296"/>
      <c r="J356" s="296"/>
      <c r="K356" s="296"/>
      <c r="L356" s="296"/>
      <c r="M356" s="296"/>
      <c r="N356" s="297">
        <f>N10+N23+N28</f>
        <v>223.94199999999998</v>
      </c>
      <c r="O356" s="297">
        <f t="shared" ref="O356:Q356" si="160">O10+O23+O28</f>
        <v>952.10299239999995</v>
      </c>
      <c r="P356" s="297">
        <f t="shared" si="160"/>
        <v>2132.26196076</v>
      </c>
      <c r="Q356" s="297">
        <f t="shared" si="160"/>
        <v>12707.387681499999</v>
      </c>
      <c r="R356" s="297">
        <f>Q356+P356+O356+N356</f>
        <v>16015.694634659998</v>
      </c>
      <c r="S356" s="296"/>
    </row>
    <row r="357" spans="1:19" s="2" customFormat="1" ht="15.75">
      <c r="A357" s="480" t="s">
        <v>489</v>
      </c>
      <c r="B357" s="481"/>
      <c r="C357" s="481"/>
      <c r="D357" s="481"/>
      <c r="E357" s="481"/>
      <c r="F357" s="481"/>
      <c r="G357" s="481"/>
      <c r="H357" s="481"/>
      <c r="I357" s="481"/>
      <c r="J357" s="481"/>
      <c r="K357" s="481"/>
      <c r="L357" s="481"/>
      <c r="M357" s="481"/>
      <c r="N357" s="481"/>
      <c r="O357" s="481"/>
      <c r="P357" s="481"/>
      <c r="Q357" s="481"/>
      <c r="R357" s="481"/>
      <c r="S357" s="482"/>
    </row>
    <row r="358" spans="1:19" s="3" customFormat="1" ht="51">
      <c r="A358" s="25">
        <v>4</v>
      </c>
      <c r="B358" s="26" t="s">
        <v>18</v>
      </c>
      <c r="C358" s="27" t="s">
        <v>19</v>
      </c>
      <c r="D358" s="27" t="s">
        <v>20</v>
      </c>
      <c r="E358" s="26" t="s">
        <v>530</v>
      </c>
      <c r="F358" s="25" t="s">
        <v>494</v>
      </c>
      <c r="G358" s="26" t="s">
        <v>495</v>
      </c>
      <c r="H358" s="25" t="s">
        <v>496</v>
      </c>
      <c r="I358" s="40"/>
      <c r="J358" s="41"/>
      <c r="K358" s="42"/>
      <c r="L358" s="43">
        <f>L359+L366+L384+L393+L401+L404+L411+L416+L432+L435+L441+L446+L453+L458+L463+L470+L480+L490+L498+L503+L520+L527+L562+L569+L574+L580+L585</f>
        <v>0</v>
      </c>
      <c r="M358" s="43">
        <f>M359+M366+M384+M393+M401+M404+M411+M416+M432+M435+M441+M446+M453+M458+M463+M470+M480+M490+M498+M503+M520+M527+M562+M569+M574+M580+M585</f>
        <v>0</v>
      </c>
      <c r="N358" s="43">
        <f>N359+N366+N384+N393+N401+N404+N411+N416+N432+N435+N441+N446+N453+N458+N463+N470+N480+N490+N498+N503+N520+N527+N562+N569+N574+N580+N585</f>
        <v>0</v>
      </c>
      <c r="O358" s="43">
        <f>O359+O366+O384+O393+O401+O404+O411+O416+O432+O435+O441+O446+O453+O458+O463+O470+O480+O490+O498+O503+O520+O527+O562+O569+O574+O580+O585+O379</f>
        <v>39092.894099999998</v>
      </c>
      <c r="P358" s="43">
        <f>P359+P366+P384+P393+P401+P404+P411+P416+P432+P435+P441+P446+P453+P458+P463+P470+P480+P490+P498+P503+P520+P527+P562+P569+P574+P580+P585+P379</f>
        <v>60505.877133410002</v>
      </c>
      <c r="Q358" s="43">
        <f>Q359+Q366+Q384+Q393+Q401+Q404+Q411+Q416+Q432+Q435+Q441+Q446+Q453+Q458+Q463+Q470+Q480+Q490+Q498+Q503+Q520+Q527+Q562+Q569+Q574+Q580+Q585+Q379</f>
        <v>69472.789599999989</v>
      </c>
      <c r="R358" s="354">
        <f>N358+O358+P358+Q358</f>
        <v>169071.56083340998</v>
      </c>
      <c r="S358" s="25"/>
    </row>
    <row r="359" spans="1:19" s="3" customFormat="1" ht="15" customHeight="1">
      <c r="A359" s="465">
        <v>1</v>
      </c>
      <c r="B359" s="458" t="s">
        <v>21</v>
      </c>
      <c r="C359" s="454" t="s">
        <v>19</v>
      </c>
      <c r="D359" s="454" t="s">
        <v>20</v>
      </c>
      <c r="E359" s="457" t="s">
        <v>529</v>
      </c>
      <c r="F359" s="457" t="s">
        <v>494</v>
      </c>
      <c r="G359" s="457" t="s">
        <v>495</v>
      </c>
      <c r="H359" s="457" t="s">
        <v>496</v>
      </c>
      <c r="I359" s="40" t="s">
        <v>22</v>
      </c>
      <c r="J359" s="460">
        <v>112</v>
      </c>
      <c r="K359" s="42"/>
      <c r="L359" s="43">
        <f t="shared" ref="L359:M359" si="161">L360+L362+L364</f>
        <v>0</v>
      </c>
      <c r="M359" s="43">
        <f t="shared" si="161"/>
        <v>0</v>
      </c>
      <c r="N359" s="43">
        <f t="shared" ref="N359:P359" si="162">N360+N362+N364</f>
        <v>0</v>
      </c>
      <c r="O359" s="43">
        <f t="shared" si="162"/>
        <v>59.692300000000003</v>
      </c>
      <c r="P359" s="43">
        <f t="shared" si="162"/>
        <v>116.325</v>
      </c>
      <c r="Q359" s="43">
        <f t="shared" ref="Q359" si="163">Q360+Q362+Q364</f>
        <v>135.041</v>
      </c>
      <c r="R359" s="371">
        <f>N359+O359+P359+Q359</f>
        <v>311.05830000000003</v>
      </c>
      <c r="S359" s="71"/>
    </row>
    <row r="360" spans="1:19" s="4" customFormat="1" ht="38.25">
      <c r="A360" s="465"/>
      <c r="B360" s="458"/>
      <c r="C360" s="455"/>
      <c r="D360" s="455"/>
      <c r="E360" s="458"/>
      <c r="F360" s="458"/>
      <c r="G360" s="458"/>
      <c r="H360" s="458"/>
      <c r="I360" s="45" t="s">
        <v>23</v>
      </c>
      <c r="J360" s="461"/>
      <c r="K360" s="47" t="s">
        <v>24</v>
      </c>
      <c r="L360" s="47"/>
      <c r="M360" s="47"/>
      <c r="N360" s="48">
        <f>N361</f>
        <v>0</v>
      </c>
      <c r="O360" s="48">
        <f t="shared" ref="O360:Q360" si="164">O361</f>
        <v>58.247300000000003</v>
      </c>
      <c r="P360" s="48">
        <f t="shared" si="164"/>
        <v>84.875</v>
      </c>
      <c r="Q360" s="48">
        <f t="shared" si="164"/>
        <v>106.22</v>
      </c>
      <c r="R360" s="48">
        <f t="shared" ref="R360:R385" si="165">N360+O360+P360+Q360</f>
        <v>249.34229999999999</v>
      </c>
      <c r="S360" s="51"/>
    </row>
    <row r="361" spans="1:19" s="4" customFormat="1" ht="15">
      <c r="A361" s="465"/>
      <c r="B361" s="458"/>
      <c r="C361" s="455"/>
      <c r="D361" s="455"/>
      <c r="E361" s="458"/>
      <c r="F361" s="458"/>
      <c r="G361" s="458"/>
      <c r="H361" s="458"/>
      <c r="I361" s="49" t="s">
        <v>25</v>
      </c>
      <c r="J361" s="461"/>
      <c r="K361" s="50" t="s">
        <v>26</v>
      </c>
      <c r="L361" s="50"/>
      <c r="M361" s="50"/>
      <c r="N361" s="51">
        <v>0</v>
      </c>
      <c r="O361" s="51">
        <v>58.247300000000003</v>
      </c>
      <c r="P361" s="51">
        <v>84.875</v>
      </c>
      <c r="Q361" s="51">
        <v>106.22</v>
      </c>
      <c r="R361" s="48">
        <f t="shared" si="165"/>
        <v>249.34229999999999</v>
      </c>
      <c r="S361" s="51"/>
    </row>
    <row r="362" spans="1:19" s="4" customFormat="1" ht="25.5">
      <c r="A362" s="465"/>
      <c r="B362" s="458"/>
      <c r="C362" s="455"/>
      <c r="D362" s="455"/>
      <c r="E362" s="458"/>
      <c r="F362" s="458"/>
      <c r="G362" s="458"/>
      <c r="H362" s="458"/>
      <c r="I362" s="45" t="s">
        <v>27</v>
      </c>
      <c r="J362" s="461"/>
      <c r="K362" s="47" t="s">
        <v>28</v>
      </c>
      <c r="L362" s="47"/>
      <c r="M362" s="47"/>
      <c r="N362" s="48">
        <f>N363</f>
        <v>0</v>
      </c>
      <c r="O362" s="48">
        <f t="shared" ref="O362:Q362" si="166">O363</f>
        <v>1.4450000000000001</v>
      </c>
      <c r="P362" s="48">
        <f t="shared" si="166"/>
        <v>30.75</v>
      </c>
      <c r="Q362" s="48">
        <f t="shared" si="166"/>
        <v>28.821000000000002</v>
      </c>
      <c r="R362" s="48">
        <f t="shared" si="165"/>
        <v>61.016000000000005</v>
      </c>
      <c r="S362" s="51"/>
    </row>
    <row r="363" spans="1:19" s="4" customFormat="1" ht="15">
      <c r="A363" s="465"/>
      <c r="B363" s="458"/>
      <c r="C363" s="455"/>
      <c r="D363" s="455"/>
      <c r="E363" s="458"/>
      <c r="F363" s="458"/>
      <c r="G363" s="458"/>
      <c r="H363" s="458"/>
      <c r="I363" s="49" t="s">
        <v>25</v>
      </c>
      <c r="J363" s="461"/>
      <c r="K363" s="50" t="s">
        <v>26</v>
      </c>
      <c r="L363" s="50"/>
      <c r="M363" s="50"/>
      <c r="N363" s="51">
        <v>0</v>
      </c>
      <c r="O363" s="51">
        <v>1.4450000000000001</v>
      </c>
      <c r="P363" s="51">
        <v>30.75</v>
      </c>
      <c r="Q363" s="51">
        <v>28.821000000000002</v>
      </c>
      <c r="R363" s="48">
        <f t="shared" si="165"/>
        <v>61.016000000000005</v>
      </c>
      <c r="S363" s="51"/>
    </row>
    <row r="364" spans="1:19" s="4" customFormat="1" ht="25.5">
      <c r="A364" s="465"/>
      <c r="B364" s="458"/>
      <c r="C364" s="455"/>
      <c r="D364" s="455"/>
      <c r="E364" s="458"/>
      <c r="F364" s="458"/>
      <c r="G364" s="458"/>
      <c r="H364" s="458"/>
      <c r="I364" s="45" t="s">
        <v>29</v>
      </c>
      <c r="J364" s="461"/>
      <c r="K364" s="47" t="s">
        <v>30</v>
      </c>
      <c r="L364" s="47"/>
      <c r="M364" s="47"/>
      <c r="N364" s="48">
        <f>N365</f>
        <v>0</v>
      </c>
      <c r="O364" s="48">
        <f t="shared" ref="O364:Q364" si="167">O365</f>
        <v>0</v>
      </c>
      <c r="P364" s="48">
        <f t="shared" si="167"/>
        <v>0.7</v>
      </c>
      <c r="Q364" s="48">
        <f t="shared" si="167"/>
        <v>0</v>
      </c>
      <c r="R364" s="48">
        <f t="shared" si="165"/>
        <v>0.7</v>
      </c>
      <c r="S364" s="51"/>
    </row>
    <row r="365" spans="1:19" s="5" customFormat="1" ht="14.25">
      <c r="A365" s="465"/>
      <c r="B365" s="458"/>
      <c r="C365" s="455"/>
      <c r="D365" s="455"/>
      <c r="E365" s="458"/>
      <c r="F365" s="458"/>
      <c r="G365" s="458"/>
      <c r="H365" s="458"/>
      <c r="I365" s="52" t="s">
        <v>25</v>
      </c>
      <c r="J365" s="462"/>
      <c r="K365" s="50" t="s">
        <v>26</v>
      </c>
      <c r="L365" s="50"/>
      <c r="M365" s="50"/>
      <c r="N365" s="51">
        <v>0</v>
      </c>
      <c r="O365" s="51">
        <v>0</v>
      </c>
      <c r="P365" s="51">
        <v>0.7</v>
      </c>
      <c r="Q365" s="51">
        <v>0</v>
      </c>
      <c r="R365" s="48">
        <f t="shared" si="165"/>
        <v>0.7</v>
      </c>
      <c r="S365" s="48"/>
    </row>
    <row r="366" spans="1:19" s="5" customFormat="1" ht="14.25" customHeight="1">
      <c r="A366" s="464">
        <v>2</v>
      </c>
      <c r="B366" s="457" t="s">
        <v>31</v>
      </c>
      <c r="C366" s="455"/>
      <c r="D366" s="455"/>
      <c r="E366" s="458"/>
      <c r="F366" s="458"/>
      <c r="G366" s="458"/>
      <c r="H366" s="458"/>
      <c r="I366" s="40" t="s">
        <v>22</v>
      </c>
      <c r="J366" s="460">
        <v>122</v>
      </c>
      <c r="K366" s="42" t="s">
        <v>32</v>
      </c>
      <c r="L366" s="42"/>
      <c r="M366" s="42"/>
      <c r="N366" s="43">
        <f>N367+N370+N372+N374+N376+N378</f>
        <v>0</v>
      </c>
      <c r="O366" s="43">
        <f>O367+O370+O372+O374+O376+O378</f>
        <v>732.86289999999997</v>
      </c>
      <c r="P366" s="43">
        <f t="shared" ref="P366:Q366" si="168">P367+P370+P372+P374+P376+P378</f>
        <v>753.27300000000002</v>
      </c>
      <c r="Q366" s="43">
        <f t="shared" si="168"/>
        <v>1061.173</v>
      </c>
      <c r="R366" s="43">
        <f t="shared" si="165"/>
        <v>2547.3089</v>
      </c>
      <c r="S366" s="43"/>
    </row>
    <row r="367" spans="1:19" s="5" customFormat="1" ht="38.25">
      <c r="A367" s="465"/>
      <c r="B367" s="458"/>
      <c r="C367" s="455"/>
      <c r="D367" s="455"/>
      <c r="E367" s="458"/>
      <c r="F367" s="458"/>
      <c r="G367" s="458"/>
      <c r="H367" s="458"/>
      <c r="I367" s="54" t="s">
        <v>33</v>
      </c>
      <c r="J367" s="461"/>
      <c r="K367" s="55" t="s">
        <v>24</v>
      </c>
      <c r="L367" s="55"/>
      <c r="M367" s="55"/>
      <c r="N367" s="56">
        <f>N368+N369</f>
        <v>0</v>
      </c>
      <c r="O367" s="56">
        <f t="shared" ref="O367:Q367" si="169">O368+O369</f>
        <v>446.48419999999999</v>
      </c>
      <c r="P367" s="56">
        <f t="shared" si="169"/>
        <v>674.03500000000008</v>
      </c>
      <c r="Q367" s="56">
        <f t="shared" si="169"/>
        <v>996.71199999999999</v>
      </c>
      <c r="R367" s="48">
        <f t="shared" si="165"/>
        <v>2117.2312000000002</v>
      </c>
      <c r="S367" s="48"/>
    </row>
    <row r="368" spans="1:19" s="5" customFormat="1" ht="25.5">
      <c r="A368" s="465"/>
      <c r="B368" s="458"/>
      <c r="C368" s="455"/>
      <c r="D368" s="455"/>
      <c r="E368" s="458"/>
      <c r="F368" s="458"/>
      <c r="G368" s="458"/>
      <c r="H368" s="458"/>
      <c r="I368" s="57" t="s">
        <v>34</v>
      </c>
      <c r="J368" s="461"/>
      <c r="K368" s="58" t="s">
        <v>35</v>
      </c>
      <c r="L368" s="58"/>
      <c r="M368" s="58"/>
      <c r="N368" s="51">
        <v>0</v>
      </c>
      <c r="O368" s="51">
        <v>0</v>
      </c>
      <c r="P368" s="59">
        <v>1.042</v>
      </c>
      <c r="Q368" s="59">
        <v>0</v>
      </c>
      <c r="R368" s="48">
        <f t="shared" si="165"/>
        <v>1.042</v>
      </c>
      <c r="S368" s="48"/>
    </row>
    <row r="369" spans="1:19" s="5" customFormat="1" ht="14.25">
      <c r="A369" s="465"/>
      <c r="B369" s="458"/>
      <c r="C369" s="455"/>
      <c r="D369" s="455"/>
      <c r="E369" s="458"/>
      <c r="F369" s="458"/>
      <c r="G369" s="458"/>
      <c r="H369" s="458"/>
      <c r="I369" s="57" t="s">
        <v>25</v>
      </c>
      <c r="J369" s="461"/>
      <c r="K369" s="58" t="s">
        <v>26</v>
      </c>
      <c r="L369" s="58"/>
      <c r="M369" s="58"/>
      <c r="N369" s="51">
        <v>0</v>
      </c>
      <c r="O369" s="51">
        <v>446.48419999999999</v>
      </c>
      <c r="P369" s="59">
        <v>672.99300000000005</v>
      </c>
      <c r="Q369" s="60">
        <v>996.71199999999999</v>
      </c>
      <c r="R369" s="48">
        <f t="shared" si="165"/>
        <v>2116.1891999999998</v>
      </c>
      <c r="S369" s="48"/>
    </row>
    <row r="370" spans="1:19" s="5" customFormat="1" ht="25.5">
      <c r="A370" s="465"/>
      <c r="B370" s="458"/>
      <c r="C370" s="455"/>
      <c r="D370" s="455"/>
      <c r="E370" s="458"/>
      <c r="F370" s="458"/>
      <c r="G370" s="458"/>
      <c r="H370" s="458"/>
      <c r="I370" s="61" t="s">
        <v>27</v>
      </c>
      <c r="J370" s="461"/>
      <c r="K370" s="62" t="s">
        <v>28</v>
      </c>
      <c r="L370" s="318"/>
      <c r="M370" s="318"/>
      <c r="N370" s="56">
        <f>N371</f>
        <v>0</v>
      </c>
      <c r="O370" s="56">
        <f t="shared" ref="O370:Q370" si="170">O371</f>
        <v>215.5179</v>
      </c>
      <c r="P370" s="56">
        <f t="shared" si="170"/>
        <v>35.64</v>
      </c>
      <c r="Q370" s="56">
        <f t="shared" si="170"/>
        <v>6.5410000000000004</v>
      </c>
      <c r="R370" s="48">
        <f t="shared" si="165"/>
        <v>257.69889999999998</v>
      </c>
      <c r="S370" s="48"/>
    </row>
    <row r="371" spans="1:19" s="5" customFormat="1" ht="14.25">
      <c r="A371" s="465"/>
      <c r="B371" s="458"/>
      <c r="C371" s="455"/>
      <c r="D371" s="455"/>
      <c r="E371" s="458"/>
      <c r="F371" s="458"/>
      <c r="G371" s="458"/>
      <c r="H371" s="458"/>
      <c r="I371" s="57" t="s">
        <v>25</v>
      </c>
      <c r="J371" s="461"/>
      <c r="K371" s="58" t="s">
        <v>26</v>
      </c>
      <c r="L371" s="58"/>
      <c r="M371" s="58"/>
      <c r="N371" s="51">
        <v>0</v>
      </c>
      <c r="O371" s="51">
        <v>215.5179</v>
      </c>
      <c r="P371" s="60">
        <v>35.64</v>
      </c>
      <c r="Q371" s="60">
        <v>6.5410000000000004</v>
      </c>
      <c r="R371" s="48">
        <f t="shared" si="165"/>
        <v>257.69889999999998</v>
      </c>
      <c r="S371" s="48"/>
    </row>
    <row r="372" spans="1:19" s="5" customFormat="1" ht="25.5">
      <c r="A372" s="465"/>
      <c r="B372" s="458"/>
      <c r="C372" s="455"/>
      <c r="D372" s="455"/>
      <c r="E372" s="458"/>
      <c r="F372" s="458"/>
      <c r="G372" s="458"/>
      <c r="H372" s="458"/>
      <c r="I372" s="61" t="s">
        <v>29</v>
      </c>
      <c r="J372" s="461"/>
      <c r="K372" s="62" t="s">
        <v>30</v>
      </c>
      <c r="L372" s="318"/>
      <c r="M372" s="318"/>
      <c r="N372" s="56">
        <f t="shared" ref="N372:Q372" si="171">N373</f>
        <v>0</v>
      </c>
      <c r="O372" s="56">
        <f t="shared" si="171"/>
        <v>40.238799999999998</v>
      </c>
      <c r="P372" s="56">
        <f t="shared" si="171"/>
        <v>43.411000000000001</v>
      </c>
      <c r="Q372" s="56">
        <f t="shared" si="171"/>
        <v>57.735999999999997</v>
      </c>
      <c r="R372" s="48">
        <f t="shared" si="165"/>
        <v>141.38579999999999</v>
      </c>
      <c r="S372" s="48"/>
    </row>
    <row r="373" spans="1:19" s="5" customFormat="1" ht="14.25">
      <c r="A373" s="465"/>
      <c r="B373" s="458"/>
      <c r="C373" s="455"/>
      <c r="D373" s="455"/>
      <c r="E373" s="458"/>
      <c r="F373" s="458"/>
      <c r="G373" s="458"/>
      <c r="H373" s="458"/>
      <c r="I373" s="57" t="s">
        <v>25</v>
      </c>
      <c r="J373" s="461"/>
      <c r="K373" s="58" t="s">
        <v>26</v>
      </c>
      <c r="L373" s="58"/>
      <c r="M373" s="58"/>
      <c r="N373" s="51">
        <v>0</v>
      </c>
      <c r="O373" s="51">
        <v>40.238799999999998</v>
      </c>
      <c r="P373" s="60">
        <v>43.411000000000001</v>
      </c>
      <c r="Q373" s="60">
        <v>57.735999999999997</v>
      </c>
      <c r="R373" s="48">
        <f t="shared" si="165"/>
        <v>141.38579999999999</v>
      </c>
      <c r="S373" s="48"/>
    </row>
    <row r="374" spans="1:19" s="5" customFormat="1" ht="38.25">
      <c r="A374" s="465"/>
      <c r="B374" s="458"/>
      <c r="C374" s="455"/>
      <c r="D374" s="455"/>
      <c r="E374" s="458"/>
      <c r="F374" s="458"/>
      <c r="G374" s="458"/>
      <c r="H374" s="458"/>
      <c r="I374" s="61" t="s">
        <v>36</v>
      </c>
      <c r="J374" s="461"/>
      <c r="K374" s="62" t="s">
        <v>37</v>
      </c>
      <c r="L374" s="318"/>
      <c r="M374" s="318"/>
      <c r="N374" s="56">
        <f t="shared" ref="N374:O374" si="172">N375</f>
        <v>0</v>
      </c>
      <c r="O374" s="56">
        <f t="shared" si="172"/>
        <v>13.965999999999999</v>
      </c>
      <c r="P374" s="56">
        <f>P375</f>
        <v>0.187</v>
      </c>
      <c r="Q374" s="56">
        <f t="shared" ref="Q374" si="173">Q375</f>
        <v>0.184</v>
      </c>
      <c r="R374" s="48">
        <f t="shared" si="165"/>
        <v>14.336999999999998</v>
      </c>
      <c r="S374" s="48"/>
    </row>
    <row r="375" spans="1:19" s="5" customFormat="1" ht="14.25">
      <c r="A375" s="465"/>
      <c r="B375" s="458"/>
      <c r="C375" s="455"/>
      <c r="D375" s="455"/>
      <c r="E375" s="458"/>
      <c r="F375" s="458"/>
      <c r="G375" s="458"/>
      <c r="H375" s="458"/>
      <c r="I375" s="57" t="s">
        <v>25</v>
      </c>
      <c r="J375" s="461"/>
      <c r="K375" s="58" t="s">
        <v>26</v>
      </c>
      <c r="L375" s="58"/>
      <c r="M375" s="58"/>
      <c r="N375" s="51">
        <v>0</v>
      </c>
      <c r="O375" s="51">
        <v>13.965999999999999</v>
      </c>
      <c r="P375" s="60">
        <v>0.187</v>
      </c>
      <c r="Q375" s="60">
        <v>0.184</v>
      </c>
      <c r="R375" s="48">
        <f t="shared" si="165"/>
        <v>14.336999999999998</v>
      </c>
      <c r="S375" s="48"/>
    </row>
    <row r="376" spans="1:19" s="5" customFormat="1" ht="51">
      <c r="A376" s="465"/>
      <c r="B376" s="458"/>
      <c r="C376" s="455"/>
      <c r="D376" s="455"/>
      <c r="E376" s="458"/>
      <c r="F376" s="458"/>
      <c r="G376" s="458"/>
      <c r="H376" s="458"/>
      <c r="I376" s="61" t="s">
        <v>38</v>
      </c>
      <c r="J376" s="461"/>
      <c r="K376" s="62" t="s">
        <v>39</v>
      </c>
      <c r="L376" s="318"/>
      <c r="M376" s="318"/>
      <c r="N376" s="48">
        <f>N377</f>
        <v>0</v>
      </c>
      <c r="O376" s="48">
        <f>O377</f>
        <v>0.45600000000000002</v>
      </c>
      <c r="P376" s="48">
        <f t="shared" ref="P376:Q376" si="174">P377</f>
        <v>0</v>
      </c>
      <c r="Q376" s="48">
        <f t="shared" si="174"/>
        <v>0</v>
      </c>
      <c r="R376" s="48">
        <f t="shared" si="165"/>
        <v>0.45600000000000002</v>
      </c>
      <c r="S376" s="48"/>
    </row>
    <row r="377" spans="1:19" s="5" customFormat="1" ht="14.25">
      <c r="A377" s="465"/>
      <c r="B377" s="458"/>
      <c r="C377" s="455"/>
      <c r="D377" s="455"/>
      <c r="E377" s="458"/>
      <c r="F377" s="458"/>
      <c r="G377" s="458"/>
      <c r="H377" s="458"/>
      <c r="I377" s="57" t="s">
        <v>25</v>
      </c>
      <c r="J377" s="461"/>
      <c r="K377" s="58" t="s">
        <v>26</v>
      </c>
      <c r="L377" s="58"/>
      <c r="M377" s="58"/>
      <c r="N377" s="51">
        <v>0</v>
      </c>
      <c r="O377" s="51">
        <v>0.45600000000000002</v>
      </c>
      <c r="P377" s="60">
        <v>0</v>
      </c>
      <c r="Q377" s="60">
        <v>0</v>
      </c>
      <c r="R377" s="48">
        <f t="shared" si="165"/>
        <v>0.45600000000000002</v>
      </c>
      <c r="S377" s="48"/>
    </row>
    <row r="378" spans="1:19" s="5" customFormat="1" ht="38.25">
      <c r="A378" s="466"/>
      <c r="B378" s="459"/>
      <c r="C378" s="455"/>
      <c r="D378" s="455"/>
      <c r="E378" s="458"/>
      <c r="F378" s="458"/>
      <c r="G378" s="458"/>
      <c r="H378" s="458"/>
      <c r="I378" s="61" t="s">
        <v>40</v>
      </c>
      <c r="J378" s="461"/>
      <c r="K378" s="62" t="s">
        <v>41</v>
      </c>
      <c r="L378" s="318"/>
      <c r="M378" s="318"/>
      <c r="N378" s="48">
        <v>0</v>
      </c>
      <c r="O378" s="48">
        <v>16.2</v>
      </c>
      <c r="P378" s="63">
        <v>0</v>
      </c>
      <c r="Q378" s="63">
        <v>0</v>
      </c>
      <c r="R378" s="48">
        <f t="shared" si="165"/>
        <v>16.2</v>
      </c>
      <c r="S378" s="48"/>
    </row>
    <row r="379" spans="1:19" s="5" customFormat="1" ht="14.25">
      <c r="A379" s="464">
        <v>3</v>
      </c>
      <c r="B379" s="457" t="s">
        <v>42</v>
      </c>
      <c r="C379" s="455"/>
      <c r="D379" s="455"/>
      <c r="E379" s="458"/>
      <c r="F379" s="458"/>
      <c r="G379" s="458"/>
      <c r="H379" s="458"/>
      <c r="I379" s="64" t="s">
        <v>22</v>
      </c>
      <c r="J379" s="461">
        <v>122</v>
      </c>
      <c r="K379" s="65"/>
      <c r="L379" s="65"/>
      <c r="M379" s="65"/>
      <c r="N379" s="43">
        <f>N380+N382</f>
        <v>0</v>
      </c>
      <c r="O379" s="43">
        <f t="shared" ref="O379:Q379" si="175">O380+O382</f>
        <v>306.30770000000001</v>
      </c>
      <c r="P379" s="43">
        <f t="shared" si="175"/>
        <v>512.89</v>
      </c>
      <c r="Q379" s="43">
        <f t="shared" si="175"/>
        <v>521.97200000000009</v>
      </c>
      <c r="R379" s="43">
        <f t="shared" si="165"/>
        <v>1341.1696999999999</v>
      </c>
      <c r="S379" s="43"/>
    </row>
    <row r="380" spans="1:19" s="5" customFormat="1" ht="38.25">
      <c r="A380" s="465"/>
      <c r="B380" s="458"/>
      <c r="C380" s="455"/>
      <c r="D380" s="455"/>
      <c r="E380" s="458"/>
      <c r="F380" s="458"/>
      <c r="G380" s="458"/>
      <c r="H380" s="458"/>
      <c r="I380" s="54" t="s">
        <v>33</v>
      </c>
      <c r="J380" s="461"/>
      <c r="K380" s="62" t="s">
        <v>24</v>
      </c>
      <c r="L380" s="318"/>
      <c r="M380" s="318"/>
      <c r="N380" s="48">
        <f>N381</f>
        <v>0</v>
      </c>
      <c r="O380" s="48">
        <f t="shared" ref="O380:Q380" si="176">O381</f>
        <v>306.30770000000001</v>
      </c>
      <c r="P380" s="48">
        <f t="shared" si="176"/>
        <v>509.12700000000001</v>
      </c>
      <c r="Q380" s="48">
        <f t="shared" si="176"/>
        <v>520.02200000000005</v>
      </c>
      <c r="R380" s="48">
        <f t="shared" si="165"/>
        <v>1335.4567000000002</v>
      </c>
      <c r="S380" s="48"/>
    </row>
    <row r="381" spans="1:19" s="5" customFormat="1" ht="14.25">
      <c r="A381" s="465"/>
      <c r="B381" s="458"/>
      <c r="C381" s="455"/>
      <c r="D381" s="455"/>
      <c r="E381" s="458"/>
      <c r="F381" s="458"/>
      <c r="G381" s="458"/>
      <c r="H381" s="458"/>
      <c r="I381" s="57" t="s">
        <v>25</v>
      </c>
      <c r="J381" s="461"/>
      <c r="K381" s="58" t="s">
        <v>26</v>
      </c>
      <c r="L381" s="58"/>
      <c r="M381" s="58"/>
      <c r="N381" s="51">
        <v>0</v>
      </c>
      <c r="O381" s="51">
        <v>306.30770000000001</v>
      </c>
      <c r="P381" s="60">
        <v>509.12700000000001</v>
      </c>
      <c r="Q381" s="60">
        <v>520.02200000000005</v>
      </c>
      <c r="R381" s="48">
        <f t="shared" si="165"/>
        <v>1335.4567000000002</v>
      </c>
      <c r="S381" s="48"/>
    </row>
    <row r="382" spans="1:19" s="5" customFormat="1" ht="38.25">
      <c r="A382" s="465"/>
      <c r="B382" s="458"/>
      <c r="C382" s="455"/>
      <c r="D382" s="455"/>
      <c r="E382" s="458"/>
      <c r="F382" s="458"/>
      <c r="G382" s="458"/>
      <c r="H382" s="458"/>
      <c r="I382" s="61" t="s">
        <v>43</v>
      </c>
      <c r="J382" s="461"/>
      <c r="K382" s="62" t="s">
        <v>39</v>
      </c>
      <c r="L382" s="318"/>
      <c r="M382" s="318"/>
      <c r="N382" s="48">
        <f>N383</f>
        <v>0</v>
      </c>
      <c r="O382" s="48">
        <f t="shared" ref="O382" si="177">O383</f>
        <v>0</v>
      </c>
      <c r="P382" s="48">
        <f t="shared" ref="P382" si="178">P383</f>
        <v>3.7629999999999999</v>
      </c>
      <c r="Q382" s="48">
        <f t="shared" ref="Q382" si="179">Q383</f>
        <v>1.95</v>
      </c>
      <c r="R382" s="48">
        <f t="shared" si="165"/>
        <v>5.7130000000000001</v>
      </c>
      <c r="S382" s="48"/>
    </row>
    <row r="383" spans="1:19" s="5" customFormat="1" ht="14.25">
      <c r="A383" s="466"/>
      <c r="B383" s="459"/>
      <c r="C383" s="455"/>
      <c r="D383" s="455"/>
      <c r="E383" s="458"/>
      <c r="F383" s="458"/>
      <c r="G383" s="458"/>
      <c r="H383" s="458"/>
      <c r="I383" s="57" t="s">
        <v>25</v>
      </c>
      <c r="J383" s="462"/>
      <c r="K383" s="58" t="s">
        <v>26</v>
      </c>
      <c r="L383" s="58"/>
      <c r="M383" s="58"/>
      <c r="N383" s="51">
        <v>0</v>
      </c>
      <c r="O383" s="51">
        <v>0</v>
      </c>
      <c r="P383" s="51">
        <v>3.7629999999999999</v>
      </c>
      <c r="Q383" s="51">
        <v>1.95</v>
      </c>
      <c r="R383" s="48">
        <f t="shared" si="165"/>
        <v>5.7130000000000001</v>
      </c>
      <c r="S383" s="48"/>
    </row>
    <row r="384" spans="1:19" s="5" customFormat="1" ht="15" customHeight="1">
      <c r="A384" s="544">
        <v>4</v>
      </c>
      <c r="B384" s="457" t="s">
        <v>44</v>
      </c>
      <c r="C384" s="455"/>
      <c r="D384" s="455"/>
      <c r="E384" s="458"/>
      <c r="F384" s="458"/>
      <c r="G384" s="458"/>
      <c r="H384" s="458"/>
      <c r="I384" s="64" t="s">
        <v>22</v>
      </c>
      <c r="J384" s="460">
        <v>451</v>
      </c>
      <c r="K384" s="66"/>
      <c r="L384" s="66"/>
      <c r="M384" s="66"/>
      <c r="N384" s="43">
        <f>N385+N387+N389+N391</f>
        <v>0</v>
      </c>
      <c r="O384" s="43">
        <f t="shared" ref="O384:Q384" si="180">O385+O387+O389+O391</f>
        <v>336.8596</v>
      </c>
      <c r="P384" s="43">
        <f t="shared" si="180"/>
        <v>520.779</v>
      </c>
      <c r="Q384" s="43">
        <f t="shared" si="180"/>
        <v>348.77499999999998</v>
      </c>
      <c r="R384" s="43">
        <f t="shared" si="165"/>
        <v>1206.4135999999999</v>
      </c>
      <c r="S384" s="43"/>
    </row>
    <row r="385" spans="1:19" s="5" customFormat="1" ht="81.75" customHeight="1">
      <c r="A385" s="544"/>
      <c r="B385" s="458"/>
      <c r="C385" s="455"/>
      <c r="D385" s="455"/>
      <c r="E385" s="458"/>
      <c r="F385" s="458"/>
      <c r="G385" s="458"/>
      <c r="H385" s="458"/>
      <c r="I385" s="67" t="s">
        <v>45</v>
      </c>
      <c r="J385" s="461"/>
      <c r="K385" s="68" t="s">
        <v>24</v>
      </c>
      <c r="L385" s="68"/>
      <c r="M385" s="68"/>
      <c r="N385" s="63">
        <f>N386</f>
        <v>0</v>
      </c>
      <c r="O385" s="63">
        <f>O386</f>
        <v>161.6138</v>
      </c>
      <c r="P385" s="63">
        <f t="shared" ref="P385:Q385" si="181">P386</f>
        <v>231.06700000000001</v>
      </c>
      <c r="Q385" s="63">
        <f t="shared" si="181"/>
        <v>148.81200000000001</v>
      </c>
      <c r="R385" s="48">
        <f t="shared" si="165"/>
        <v>541.49279999999999</v>
      </c>
      <c r="S385" s="48"/>
    </row>
    <row r="386" spans="1:19" s="5" customFormat="1" ht="14.25">
      <c r="A386" s="544"/>
      <c r="B386" s="458"/>
      <c r="C386" s="455"/>
      <c r="D386" s="455"/>
      <c r="E386" s="458"/>
      <c r="F386" s="458"/>
      <c r="G386" s="458"/>
      <c r="H386" s="458"/>
      <c r="I386" s="69" t="s">
        <v>25</v>
      </c>
      <c r="J386" s="461"/>
      <c r="K386" s="70" t="s">
        <v>26</v>
      </c>
      <c r="L386" s="70"/>
      <c r="M386" s="70"/>
      <c r="N386" s="60">
        <v>0</v>
      </c>
      <c r="O386" s="60">
        <v>161.6138</v>
      </c>
      <c r="P386" s="60">
        <v>231.06700000000001</v>
      </c>
      <c r="Q386" s="60">
        <v>148.81200000000001</v>
      </c>
      <c r="R386" s="48">
        <f t="shared" ref="R386" si="182">N386+O386+P386+Q386</f>
        <v>541.49279999999999</v>
      </c>
      <c r="S386" s="48"/>
    </row>
    <row r="387" spans="1:19" s="5" customFormat="1" ht="38.25">
      <c r="A387" s="544"/>
      <c r="B387" s="458"/>
      <c r="C387" s="455"/>
      <c r="D387" s="455"/>
      <c r="E387" s="458"/>
      <c r="F387" s="458"/>
      <c r="G387" s="458"/>
      <c r="H387" s="458"/>
      <c r="I387" s="67" t="s">
        <v>51</v>
      </c>
      <c r="J387" s="461"/>
      <c r="K387" s="68" t="s">
        <v>52</v>
      </c>
      <c r="L387" s="68"/>
      <c r="M387" s="68"/>
      <c r="N387" s="63">
        <f>N388</f>
        <v>0</v>
      </c>
      <c r="O387" s="63">
        <f>O388</f>
        <v>80.244900000000001</v>
      </c>
      <c r="P387" s="63">
        <f t="shared" ref="P387:Q387" si="183">P388</f>
        <v>161.994</v>
      </c>
      <c r="Q387" s="63">
        <f t="shared" si="183"/>
        <v>181.035</v>
      </c>
      <c r="R387" s="48">
        <f t="shared" ref="R387:R469" si="184">N387+O387+P387+Q387</f>
        <v>423.27390000000003</v>
      </c>
      <c r="S387" s="48"/>
    </row>
    <row r="388" spans="1:19" s="5" customFormat="1" ht="14.25">
      <c r="A388" s="544"/>
      <c r="B388" s="458"/>
      <c r="C388" s="455"/>
      <c r="D388" s="455"/>
      <c r="E388" s="458"/>
      <c r="F388" s="458"/>
      <c r="G388" s="458"/>
      <c r="H388" s="458"/>
      <c r="I388" s="69" t="s">
        <v>25</v>
      </c>
      <c r="J388" s="461"/>
      <c r="K388" s="70" t="s">
        <v>26</v>
      </c>
      <c r="L388" s="70"/>
      <c r="M388" s="70"/>
      <c r="N388" s="60">
        <v>0</v>
      </c>
      <c r="O388" s="60">
        <v>80.244900000000001</v>
      </c>
      <c r="P388" s="60">
        <v>161.994</v>
      </c>
      <c r="Q388" s="60">
        <v>181.035</v>
      </c>
      <c r="R388" s="48">
        <f t="shared" si="184"/>
        <v>423.27390000000003</v>
      </c>
      <c r="S388" s="48"/>
    </row>
    <row r="389" spans="1:19" s="5" customFormat="1" ht="25.5">
      <c r="A389" s="544"/>
      <c r="B389" s="458"/>
      <c r="C389" s="455"/>
      <c r="D389" s="455"/>
      <c r="E389" s="458"/>
      <c r="F389" s="458"/>
      <c r="G389" s="458"/>
      <c r="H389" s="458"/>
      <c r="I389" s="67" t="s">
        <v>56</v>
      </c>
      <c r="J389" s="461"/>
      <c r="K389" s="68" t="s">
        <v>57</v>
      </c>
      <c r="L389" s="68"/>
      <c r="M389" s="68"/>
      <c r="N389" s="63">
        <f>N390</f>
        <v>0</v>
      </c>
      <c r="O389" s="63">
        <f t="shared" ref="O389:Q389" si="185">O390</f>
        <v>81.190899999999999</v>
      </c>
      <c r="P389" s="63">
        <f t="shared" si="185"/>
        <v>126.304</v>
      </c>
      <c r="Q389" s="63">
        <f t="shared" si="185"/>
        <v>0</v>
      </c>
      <c r="R389" s="48">
        <f t="shared" si="184"/>
        <v>207.4949</v>
      </c>
      <c r="S389" s="48"/>
    </row>
    <row r="390" spans="1:19" s="5" customFormat="1" ht="14.25">
      <c r="A390" s="544"/>
      <c r="B390" s="458"/>
      <c r="C390" s="455"/>
      <c r="D390" s="455"/>
      <c r="E390" s="458"/>
      <c r="F390" s="458"/>
      <c r="G390" s="458"/>
      <c r="H390" s="458"/>
      <c r="I390" s="69" t="s">
        <v>25</v>
      </c>
      <c r="J390" s="461"/>
      <c r="K390" s="70" t="s">
        <v>26</v>
      </c>
      <c r="L390" s="70"/>
      <c r="M390" s="70"/>
      <c r="N390" s="60">
        <v>0</v>
      </c>
      <c r="O390" s="60">
        <v>81.190899999999999</v>
      </c>
      <c r="P390" s="60">
        <v>126.304</v>
      </c>
      <c r="Q390" s="60">
        <v>0</v>
      </c>
      <c r="R390" s="48">
        <f t="shared" si="184"/>
        <v>207.4949</v>
      </c>
      <c r="S390" s="48"/>
    </row>
    <row r="391" spans="1:19" s="5" customFormat="1" ht="25.5">
      <c r="A391" s="544"/>
      <c r="B391" s="458"/>
      <c r="C391" s="455"/>
      <c r="D391" s="455"/>
      <c r="E391" s="458"/>
      <c r="F391" s="458"/>
      <c r="G391" s="458"/>
      <c r="H391" s="458"/>
      <c r="I391" s="67" t="s">
        <v>27</v>
      </c>
      <c r="J391" s="461"/>
      <c r="K391" s="68" t="s">
        <v>60</v>
      </c>
      <c r="L391" s="68"/>
      <c r="M391" s="68"/>
      <c r="N391" s="63">
        <f>N392</f>
        <v>0</v>
      </c>
      <c r="O391" s="63">
        <f t="shared" ref="O391:Q391" si="186">O392</f>
        <v>13.81</v>
      </c>
      <c r="P391" s="63">
        <f t="shared" si="186"/>
        <v>1.4139999999999999</v>
      </c>
      <c r="Q391" s="63">
        <f t="shared" si="186"/>
        <v>18.928000000000001</v>
      </c>
      <c r="R391" s="48">
        <f t="shared" si="184"/>
        <v>34.152000000000001</v>
      </c>
      <c r="S391" s="72"/>
    </row>
    <row r="392" spans="1:19" s="5" customFormat="1" ht="14.25">
      <c r="A392" s="544"/>
      <c r="B392" s="458"/>
      <c r="C392" s="455"/>
      <c r="D392" s="455"/>
      <c r="E392" s="458"/>
      <c r="F392" s="458"/>
      <c r="G392" s="458"/>
      <c r="H392" s="458"/>
      <c r="I392" s="69" t="s">
        <v>25</v>
      </c>
      <c r="J392" s="461"/>
      <c r="K392" s="70" t="s">
        <v>26</v>
      </c>
      <c r="L392" s="70"/>
      <c r="M392" s="70"/>
      <c r="N392" s="60">
        <v>0</v>
      </c>
      <c r="O392" s="60">
        <v>13.81</v>
      </c>
      <c r="P392" s="60">
        <v>1.4139999999999999</v>
      </c>
      <c r="Q392" s="60">
        <v>18.928000000000001</v>
      </c>
      <c r="R392" s="48">
        <f t="shared" si="184"/>
        <v>34.152000000000001</v>
      </c>
      <c r="S392" s="72"/>
    </row>
    <row r="393" spans="1:19" s="6" customFormat="1" ht="15" customHeight="1">
      <c r="A393" s="544">
        <v>5</v>
      </c>
      <c r="B393" s="530" t="s">
        <v>66</v>
      </c>
      <c r="C393" s="455"/>
      <c r="D393" s="455"/>
      <c r="E393" s="458"/>
      <c r="F393" s="458"/>
      <c r="G393" s="458"/>
      <c r="H393" s="458"/>
      <c r="I393" s="64" t="s">
        <v>22</v>
      </c>
      <c r="J393" s="460">
        <v>451</v>
      </c>
      <c r="K393" s="74"/>
      <c r="L393" s="74"/>
      <c r="M393" s="74"/>
      <c r="N393" s="75">
        <f>N394+N396+N399</f>
        <v>0</v>
      </c>
      <c r="O393" s="75">
        <f t="shared" ref="O393:Q393" si="187">O394+O396+O399</f>
        <v>175.5462</v>
      </c>
      <c r="P393" s="75">
        <f t="shared" si="187"/>
        <v>463.69299999999998</v>
      </c>
      <c r="Q393" s="76">
        <f t="shared" si="187"/>
        <v>482.24300000000005</v>
      </c>
      <c r="R393" s="43">
        <f t="shared" si="184"/>
        <v>1121.4821999999999</v>
      </c>
      <c r="S393" s="41"/>
    </row>
    <row r="394" spans="1:19" s="6" customFormat="1" ht="25.5" customHeight="1">
      <c r="A394" s="544"/>
      <c r="B394" s="530"/>
      <c r="C394" s="455"/>
      <c r="D394" s="455"/>
      <c r="E394" s="458"/>
      <c r="F394" s="458"/>
      <c r="G394" s="458"/>
      <c r="H394" s="458"/>
      <c r="I394" s="67" t="s">
        <v>56</v>
      </c>
      <c r="J394" s="461"/>
      <c r="K394" s="68" t="s">
        <v>57</v>
      </c>
      <c r="L394" s="68"/>
      <c r="M394" s="68"/>
      <c r="N394" s="63">
        <f>N395</f>
        <v>0</v>
      </c>
      <c r="O394" s="63">
        <f t="shared" ref="O394:Q394" si="188">O395</f>
        <v>0</v>
      </c>
      <c r="P394" s="63">
        <f t="shared" si="188"/>
        <v>0</v>
      </c>
      <c r="Q394" s="63">
        <f t="shared" si="188"/>
        <v>118.453</v>
      </c>
      <c r="R394" s="48">
        <f t="shared" si="184"/>
        <v>118.453</v>
      </c>
      <c r="S394" s="33"/>
    </row>
    <row r="395" spans="1:19" s="6" customFormat="1" ht="15">
      <c r="A395" s="544"/>
      <c r="B395" s="530"/>
      <c r="C395" s="455"/>
      <c r="D395" s="455"/>
      <c r="E395" s="458"/>
      <c r="F395" s="458"/>
      <c r="G395" s="458"/>
      <c r="H395" s="458"/>
      <c r="I395" s="69" t="s">
        <v>65</v>
      </c>
      <c r="J395" s="461"/>
      <c r="K395" s="70" t="s">
        <v>26</v>
      </c>
      <c r="L395" s="70"/>
      <c r="M395" s="70"/>
      <c r="N395" s="60">
        <v>0</v>
      </c>
      <c r="O395" s="60">
        <v>0</v>
      </c>
      <c r="P395" s="60">
        <v>0</v>
      </c>
      <c r="Q395" s="60">
        <v>118.453</v>
      </c>
      <c r="R395" s="48">
        <f t="shared" si="184"/>
        <v>118.453</v>
      </c>
      <c r="S395" s="33"/>
    </row>
    <row r="396" spans="1:19" s="6" customFormat="1" ht="38.25">
      <c r="A396" s="544"/>
      <c r="B396" s="530"/>
      <c r="C396" s="455"/>
      <c r="D396" s="455"/>
      <c r="E396" s="458"/>
      <c r="F396" s="458"/>
      <c r="G396" s="458"/>
      <c r="H396" s="458"/>
      <c r="I396" s="67" t="s">
        <v>67</v>
      </c>
      <c r="J396" s="461"/>
      <c r="K396" s="68" t="s">
        <v>26</v>
      </c>
      <c r="L396" s="68"/>
      <c r="M396" s="68"/>
      <c r="N396" s="63">
        <f>N398+N397</f>
        <v>0</v>
      </c>
      <c r="O396" s="63">
        <f t="shared" ref="O396" si="189">O398+O397</f>
        <v>163.0052</v>
      </c>
      <c r="P396" s="63">
        <f>P398+P397</f>
        <v>453.11199999999997</v>
      </c>
      <c r="Q396" s="63">
        <f>Q398+Q397</f>
        <v>363.79</v>
      </c>
      <c r="R396" s="48">
        <f t="shared" si="184"/>
        <v>979.90719999999988</v>
      </c>
      <c r="S396" s="33"/>
    </row>
    <row r="397" spans="1:19" s="6" customFormat="1" ht="25.5">
      <c r="A397" s="544"/>
      <c r="B397" s="530"/>
      <c r="C397" s="455"/>
      <c r="D397" s="455"/>
      <c r="E397" s="458"/>
      <c r="F397" s="458"/>
      <c r="G397" s="458"/>
      <c r="H397" s="458"/>
      <c r="I397" s="69" t="s">
        <v>34</v>
      </c>
      <c r="J397" s="461"/>
      <c r="K397" s="70" t="s">
        <v>35</v>
      </c>
      <c r="L397" s="70"/>
      <c r="M397" s="70"/>
      <c r="N397" s="60">
        <v>0</v>
      </c>
      <c r="O397" s="60">
        <v>0</v>
      </c>
      <c r="P397" s="60">
        <v>2.3180000000000001</v>
      </c>
      <c r="Q397" s="60">
        <v>0</v>
      </c>
      <c r="R397" s="48">
        <f t="shared" si="184"/>
        <v>2.3180000000000001</v>
      </c>
      <c r="S397" s="33"/>
    </row>
    <row r="398" spans="1:19" s="6" customFormat="1" ht="15">
      <c r="A398" s="544"/>
      <c r="B398" s="530"/>
      <c r="C398" s="455"/>
      <c r="D398" s="455"/>
      <c r="E398" s="458"/>
      <c r="F398" s="458"/>
      <c r="G398" s="458"/>
      <c r="H398" s="458"/>
      <c r="I398" s="69" t="s">
        <v>65</v>
      </c>
      <c r="J398" s="461"/>
      <c r="K398" s="70" t="s">
        <v>26</v>
      </c>
      <c r="L398" s="70"/>
      <c r="M398" s="70"/>
      <c r="N398" s="60">
        <v>0</v>
      </c>
      <c r="O398" s="60">
        <v>163.0052</v>
      </c>
      <c r="P398" s="60">
        <v>450.79399999999998</v>
      </c>
      <c r="Q398" s="60">
        <v>363.79</v>
      </c>
      <c r="R398" s="48">
        <f>N398+O398+P398+Q398</f>
        <v>977.58919999999989</v>
      </c>
      <c r="S398" s="33"/>
    </row>
    <row r="399" spans="1:19" s="6" customFormat="1" ht="25.5">
      <c r="A399" s="544"/>
      <c r="B399" s="530"/>
      <c r="C399" s="455"/>
      <c r="D399" s="455"/>
      <c r="E399" s="458"/>
      <c r="F399" s="458"/>
      <c r="G399" s="458"/>
      <c r="H399" s="458"/>
      <c r="I399" s="67" t="s">
        <v>27</v>
      </c>
      <c r="J399" s="461"/>
      <c r="K399" s="68" t="s">
        <v>68</v>
      </c>
      <c r="L399" s="68"/>
      <c r="M399" s="68"/>
      <c r="N399" s="63">
        <f t="shared" ref="N399:Q399" si="190">N400</f>
        <v>0</v>
      </c>
      <c r="O399" s="63">
        <f t="shared" si="190"/>
        <v>12.541</v>
      </c>
      <c r="P399" s="63">
        <f t="shared" si="190"/>
        <v>10.581</v>
      </c>
      <c r="Q399" s="63">
        <f t="shared" si="190"/>
        <v>0</v>
      </c>
      <c r="R399" s="48">
        <f t="shared" si="184"/>
        <v>23.122</v>
      </c>
      <c r="S399" s="33"/>
    </row>
    <row r="400" spans="1:19" s="6" customFormat="1" ht="15">
      <c r="A400" s="544"/>
      <c r="B400" s="530"/>
      <c r="C400" s="455"/>
      <c r="D400" s="455"/>
      <c r="E400" s="458"/>
      <c r="F400" s="458"/>
      <c r="G400" s="458"/>
      <c r="H400" s="458"/>
      <c r="I400" s="69" t="s">
        <v>65</v>
      </c>
      <c r="J400" s="462"/>
      <c r="K400" s="70" t="s">
        <v>26</v>
      </c>
      <c r="L400" s="70"/>
      <c r="M400" s="70"/>
      <c r="N400" s="60">
        <v>0</v>
      </c>
      <c r="O400" s="60">
        <v>12.541</v>
      </c>
      <c r="P400" s="60">
        <v>10.581</v>
      </c>
      <c r="Q400" s="60">
        <v>0</v>
      </c>
      <c r="R400" s="48">
        <f t="shared" si="184"/>
        <v>23.122</v>
      </c>
      <c r="S400" s="33"/>
    </row>
    <row r="401" spans="1:19" s="6" customFormat="1" ht="15" customHeight="1">
      <c r="A401" s="544">
        <v>6</v>
      </c>
      <c r="B401" s="530" t="s">
        <v>69</v>
      </c>
      <c r="C401" s="455"/>
      <c r="D401" s="455"/>
      <c r="E401" s="458"/>
      <c r="F401" s="458"/>
      <c r="G401" s="458"/>
      <c r="H401" s="458"/>
      <c r="I401" s="64" t="s">
        <v>22</v>
      </c>
      <c r="J401" s="460">
        <v>451</v>
      </c>
      <c r="K401" s="74"/>
      <c r="L401" s="74"/>
      <c r="M401" s="74"/>
      <c r="N401" s="75">
        <f>N402</f>
        <v>0</v>
      </c>
      <c r="O401" s="75">
        <f t="shared" ref="O401:Q402" si="191">O402</f>
        <v>0</v>
      </c>
      <c r="P401" s="75">
        <f t="shared" si="191"/>
        <v>0</v>
      </c>
      <c r="Q401" s="75">
        <f t="shared" si="191"/>
        <v>114.771</v>
      </c>
      <c r="R401" s="43">
        <f t="shared" si="184"/>
        <v>114.771</v>
      </c>
      <c r="S401" s="33"/>
    </row>
    <row r="402" spans="1:19" s="6" customFormat="1" ht="38.25">
      <c r="A402" s="544"/>
      <c r="B402" s="530"/>
      <c r="C402" s="455"/>
      <c r="D402" s="455"/>
      <c r="E402" s="458"/>
      <c r="F402" s="458"/>
      <c r="G402" s="458"/>
      <c r="H402" s="458"/>
      <c r="I402" s="67" t="s">
        <v>67</v>
      </c>
      <c r="J402" s="461"/>
      <c r="K402" s="68" t="s">
        <v>26</v>
      </c>
      <c r="L402" s="68"/>
      <c r="M402" s="68"/>
      <c r="N402" s="63">
        <f>N403</f>
        <v>0</v>
      </c>
      <c r="O402" s="63">
        <f t="shared" si="191"/>
        <v>0</v>
      </c>
      <c r="P402" s="63">
        <f t="shared" si="191"/>
        <v>0</v>
      </c>
      <c r="Q402" s="63">
        <f t="shared" si="191"/>
        <v>114.771</v>
      </c>
      <c r="R402" s="48">
        <f t="shared" si="184"/>
        <v>114.771</v>
      </c>
      <c r="S402" s="33"/>
    </row>
    <row r="403" spans="1:19" s="6" customFormat="1" ht="15">
      <c r="A403" s="544"/>
      <c r="B403" s="530"/>
      <c r="C403" s="455"/>
      <c r="D403" s="455"/>
      <c r="E403" s="458"/>
      <c r="F403" s="458"/>
      <c r="G403" s="458"/>
      <c r="H403" s="458"/>
      <c r="I403" s="69" t="s">
        <v>65</v>
      </c>
      <c r="J403" s="462"/>
      <c r="K403" s="70" t="s">
        <v>26</v>
      </c>
      <c r="L403" s="70"/>
      <c r="M403" s="70"/>
      <c r="N403" s="60">
        <v>0</v>
      </c>
      <c r="O403" s="60">
        <v>0</v>
      </c>
      <c r="P403" s="60">
        <v>0</v>
      </c>
      <c r="Q403" s="60">
        <v>114.771</v>
      </c>
      <c r="R403" s="48">
        <f t="shared" si="184"/>
        <v>114.771</v>
      </c>
      <c r="S403" s="33"/>
    </row>
    <row r="404" spans="1:19" s="6" customFormat="1" ht="15" customHeight="1">
      <c r="A404" s="464">
        <v>7</v>
      </c>
      <c r="B404" s="457" t="s">
        <v>70</v>
      </c>
      <c r="C404" s="455"/>
      <c r="D404" s="455"/>
      <c r="E404" s="458"/>
      <c r="F404" s="458"/>
      <c r="G404" s="458"/>
      <c r="H404" s="458"/>
      <c r="I404" s="64" t="s">
        <v>22</v>
      </c>
      <c r="J404" s="460">
        <v>456</v>
      </c>
      <c r="K404" s="74"/>
      <c r="L404" s="74"/>
      <c r="M404" s="74"/>
      <c r="N404" s="75">
        <f>N405+N407+N409</f>
        <v>0</v>
      </c>
      <c r="O404" s="75">
        <f t="shared" ref="O404:Q404" si="192">O405+O407+O409</f>
        <v>199.48200000000003</v>
      </c>
      <c r="P404" s="75">
        <f t="shared" si="192"/>
        <v>342.27199999999999</v>
      </c>
      <c r="Q404" s="75">
        <f t="shared" si="192"/>
        <v>322.82</v>
      </c>
      <c r="R404" s="43">
        <f t="shared" si="184"/>
        <v>864.57400000000007</v>
      </c>
      <c r="S404" s="33"/>
    </row>
    <row r="405" spans="1:19" s="6" customFormat="1" ht="76.5">
      <c r="A405" s="465"/>
      <c r="B405" s="458"/>
      <c r="C405" s="455"/>
      <c r="D405" s="455"/>
      <c r="E405" s="458"/>
      <c r="F405" s="458"/>
      <c r="G405" s="458"/>
      <c r="H405" s="458"/>
      <c r="I405" s="67" t="s">
        <v>71</v>
      </c>
      <c r="J405" s="461"/>
      <c r="K405" s="68" t="s">
        <v>24</v>
      </c>
      <c r="L405" s="68"/>
      <c r="M405" s="68"/>
      <c r="N405" s="63">
        <f t="shared" ref="N405" si="193">N406</f>
        <v>0</v>
      </c>
      <c r="O405" s="63">
        <f t="shared" ref="O405" si="194">O406</f>
        <v>41.319000000000003</v>
      </c>
      <c r="P405" s="63">
        <f t="shared" ref="P405" si="195">P406</f>
        <v>176.93899999999999</v>
      </c>
      <c r="Q405" s="63">
        <f t="shared" ref="Q405" si="196">Q406</f>
        <v>164.82</v>
      </c>
      <c r="R405" s="48">
        <f t="shared" si="184"/>
        <v>383.07799999999997</v>
      </c>
      <c r="S405" s="33"/>
    </row>
    <row r="406" spans="1:19" s="6" customFormat="1" ht="15">
      <c r="A406" s="465"/>
      <c r="B406" s="458"/>
      <c r="C406" s="455"/>
      <c r="D406" s="455"/>
      <c r="E406" s="458"/>
      <c r="F406" s="458"/>
      <c r="G406" s="458"/>
      <c r="H406" s="458"/>
      <c r="I406" s="69" t="s">
        <v>65</v>
      </c>
      <c r="J406" s="461"/>
      <c r="K406" s="70" t="s">
        <v>26</v>
      </c>
      <c r="L406" s="70"/>
      <c r="M406" s="70"/>
      <c r="N406" s="60">
        <v>0</v>
      </c>
      <c r="O406" s="60">
        <v>41.319000000000003</v>
      </c>
      <c r="P406" s="60">
        <v>176.93899999999999</v>
      </c>
      <c r="Q406" s="60">
        <v>164.82</v>
      </c>
      <c r="R406" s="48">
        <f t="shared" si="184"/>
        <v>383.07799999999997</v>
      </c>
      <c r="S406" s="33"/>
    </row>
    <row r="407" spans="1:19" s="6" customFormat="1" ht="25.5">
      <c r="A407" s="465"/>
      <c r="B407" s="458"/>
      <c r="C407" s="455"/>
      <c r="D407" s="455"/>
      <c r="E407" s="458"/>
      <c r="F407" s="458"/>
      <c r="G407" s="458"/>
      <c r="H407" s="458"/>
      <c r="I407" s="67" t="s">
        <v>72</v>
      </c>
      <c r="J407" s="461"/>
      <c r="K407" s="68" t="s">
        <v>46</v>
      </c>
      <c r="L407" s="68"/>
      <c r="M407" s="68"/>
      <c r="N407" s="63">
        <f t="shared" ref="N407" si="197">N408</f>
        <v>0</v>
      </c>
      <c r="O407" s="63">
        <f t="shared" ref="O407" si="198">O408</f>
        <v>158.16300000000001</v>
      </c>
      <c r="P407" s="63">
        <f t="shared" ref="P407" si="199">P408</f>
        <v>161.08600000000001</v>
      </c>
      <c r="Q407" s="63">
        <f t="shared" ref="Q407" si="200">Q408</f>
        <v>158</v>
      </c>
      <c r="R407" s="48">
        <f t="shared" si="184"/>
        <v>477.24900000000002</v>
      </c>
      <c r="S407" s="33"/>
    </row>
    <row r="408" spans="1:19" s="6" customFormat="1" ht="15">
      <c r="A408" s="465"/>
      <c r="B408" s="458"/>
      <c r="C408" s="455"/>
      <c r="D408" s="455"/>
      <c r="E408" s="458"/>
      <c r="F408" s="458"/>
      <c r="G408" s="458"/>
      <c r="H408" s="458"/>
      <c r="I408" s="69" t="s">
        <v>65</v>
      </c>
      <c r="J408" s="461"/>
      <c r="K408" s="70" t="s">
        <v>26</v>
      </c>
      <c r="L408" s="70"/>
      <c r="M408" s="70"/>
      <c r="N408" s="60">
        <v>0</v>
      </c>
      <c r="O408" s="60">
        <v>158.16300000000001</v>
      </c>
      <c r="P408" s="60">
        <v>161.08600000000001</v>
      </c>
      <c r="Q408" s="60">
        <v>158</v>
      </c>
      <c r="R408" s="48">
        <f t="shared" si="184"/>
        <v>477.24900000000002</v>
      </c>
      <c r="S408" s="33"/>
    </row>
    <row r="409" spans="1:19" s="6" customFormat="1" ht="15">
      <c r="A409" s="465"/>
      <c r="B409" s="458"/>
      <c r="C409" s="455"/>
      <c r="D409" s="455"/>
      <c r="E409" s="458"/>
      <c r="F409" s="458"/>
      <c r="G409" s="458"/>
      <c r="H409" s="458"/>
      <c r="I409" s="67" t="s">
        <v>73</v>
      </c>
      <c r="J409" s="461"/>
      <c r="K409" s="68" t="s">
        <v>37</v>
      </c>
      <c r="L409" s="68"/>
      <c r="M409" s="68"/>
      <c r="N409" s="63">
        <f t="shared" ref="N409" si="201">N410</f>
        <v>0</v>
      </c>
      <c r="O409" s="63">
        <f t="shared" ref="O409" si="202">O410</f>
        <v>0</v>
      </c>
      <c r="P409" s="63">
        <f t="shared" ref="P409" si="203">P410</f>
        <v>4.2469999999999999</v>
      </c>
      <c r="Q409" s="63">
        <f t="shared" ref="Q409" si="204">Q410</f>
        <v>0</v>
      </c>
      <c r="R409" s="48">
        <f t="shared" si="184"/>
        <v>4.2469999999999999</v>
      </c>
      <c r="S409" s="33"/>
    </row>
    <row r="410" spans="1:19" s="6" customFormat="1" ht="15">
      <c r="A410" s="466"/>
      <c r="B410" s="459"/>
      <c r="C410" s="455"/>
      <c r="D410" s="455"/>
      <c r="E410" s="458"/>
      <c r="F410" s="458"/>
      <c r="G410" s="458"/>
      <c r="H410" s="458"/>
      <c r="I410" s="69" t="s">
        <v>65</v>
      </c>
      <c r="J410" s="462"/>
      <c r="K410" s="70" t="s">
        <v>26</v>
      </c>
      <c r="L410" s="70"/>
      <c r="M410" s="70"/>
      <c r="N410" s="60">
        <v>0</v>
      </c>
      <c r="O410" s="60">
        <v>0</v>
      </c>
      <c r="P410" s="60">
        <v>4.2469999999999999</v>
      </c>
      <c r="Q410" s="60">
        <v>0</v>
      </c>
      <c r="R410" s="48">
        <f t="shared" si="184"/>
        <v>4.2469999999999999</v>
      </c>
      <c r="S410" s="33"/>
    </row>
    <row r="411" spans="1:19" s="6" customFormat="1" ht="15" customHeight="1">
      <c r="A411" s="464">
        <v>8</v>
      </c>
      <c r="B411" s="457" t="s">
        <v>74</v>
      </c>
      <c r="C411" s="455"/>
      <c r="D411" s="455"/>
      <c r="E411" s="458"/>
      <c r="F411" s="458"/>
      <c r="G411" s="458"/>
      <c r="H411" s="458"/>
      <c r="I411" s="64" t="s">
        <v>22</v>
      </c>
      <c r="J411" s="470">
        <v>456</v>
      </c>
      <c r="K411" s="74"/>
      <c r="L411" s="74"/>
      <c r="M411" s="74"/>
      <c r="N411" s="75">
        <f>N412+N414</f>
        <v>0</v>
      </c>
      <c r="O411" s="75">
        <f t="shared" ref="O411:Q411" si="205">O412+O414</f>
        <v>41.930399999999999</v>
      </c>
      <c r="P411" s="75">
        <f t="shared" si="205"/>
        <v>74.212999999999994</v>
      </c>
      <c r="Q411" s="75">
        <f t="shared" si="205"/>
        <v>101.172</v>
      </c>
      <c r="R411" s="43">
        <f t="shared" si="184"/>
        <v>217.31539999999998</v>
      </c>
      <c r="S411" s="33"/>
    </row>
    <row r="412" spans="1:19" s="6" customFormat="1" ht="25.5">
      <c r="A412" s="465"/>
      <c r="B412" s="458"/>
      <c r="C412" s="455"/>
      <c r="D412" s="455"/>
      <c r="E412" s="458"/>
      <c r="F412" s="458"/>
      <c r="G412" s="458"/>
      <c r="H412" s="458"/>
      <c r="I412" s="67" t="s">
        <v>75</v>
      </c>
      <c r="J412" s="470"/>
      <c r="K412" s="68" t="s">
        <v>28</v>
      </c>
      <c r="L412" s="68"/>
      <c r="M412" s="68"/>
      <c r="N412" s="63">
        <f t="shared" ref="N412" si="206">N413</f>
        <v>0</v>
      </c>
      <c r="O412" s="63">
        <f t="shared" ref="O412" si="207">O413</f>
        <v>41.930399999999999</v>
      </c>
      <c r="P412" s="63">
        <f t="shared" ref="P412" si="208">P413</f>
        <v>74.212999999999994</v>
      </c>
      <c r="Q412" s="63">
        <f t="shared" ref="Q412" si="209">Q413</f>
        <v>97.641999999999996</v>
      </c>
      <c r="R412" s="48">
        <f t="shared" ref="R412:R432" si="210">N412+O412+P412+Q412</f>
        <v>213.78539999999998</v>
      </c>
      <c r="S412" s="33"/>
    </row>
    <row r="413" spans="1:19" s="6" customFormat="1" ht="15">
      <c r="A413" s="465"/>
      <c r="B413" s="458"/>
      <c r="C413" s="455"/>
      <c r="D413" s="455"/>
      <c r="E413" s="458"/>
      <c r="F413" s="458"/>
      <c r="G413" s="458"/>
      <c r="H413" s="458"/>
      <c r="I413" s="69" t="s">
        <v>25</v>
      </c>
      <c r="J413" s="470"/>
      <c r="K413" s="70" t="s">
        <v>26</v>
      </c>
      <c r="L413" s="70"/>
      <c r="M413" s="70"/>
      <c r="N413" s="60">
        <v>0</v>
      </c>
      <c r="O413" s="60">
        <v>41.930399999999999</v>
      </c>
      <c r="P413" s="60">
        <v>74.212999999999994</v>
      </c>
      <c r="Q413" s="60">
        <v>97.641999999999996</v>
      </c>
      <c r="R413" s="48">
        <f t="shared" si="210"/>
        <v>213.78539999999998</v>
      </c>
      <c r="S413" s="33"/>
    </row>
    <row r="414" spans="1:19" s="6" customFormat="1" ht="38.25">
      <c r="A414" s="465"/>
      <c r="B414" s="458"/>
      <c r="C414" s="455"/>
      <c r="D414" s="455"/>
      <c r="E414" s="458"/>
      <c r="F414" s="458"/>
      <c r="G414" s="458"/>
      <c r="H414" s="458"/>
      <c r="I414" s="67" t="s">
        <v>43</v>
      </c>
      <c r="J414" s="470"/>
      <c r="K414" s="68" t="s">
        <v>76</v>
      </c>
      <c r="L414" s="68"/>
      <c r="M414" s="68"/>
      <c r="N414" s="63">
        <f t="shared" ref="N414" si="211">N415</f>
        <v>0</v>
      </c>
      <c r="O414" s="63">
        <f t="shared" ref="O414" si="212">O415</f>
        <v>0</v>
      </c>
      <c r="P414" s="63">
        <f t="shared" ref="P414:Q414" si="213">P415</f>
        <v>0</v>
      </c>
      <c r="Q414" s="63">
        <f t="shared" si="213"/>
        <v>3.53</v>
      </c>
      <c r="R414" s="48">
        <f t="shared" si="210"/>
        <v>3.53</v>
      </c>
      <c r="S414" s="33"/>
    </row>
    <row r="415" spans="1:19" s="6" customFormat="1" ht="15">
      <c r="A415" s="466"/>
      <c r="B415" s="459"/>
      <c r="C415" s="455"/>
      <c r="D415" s="455"/>
      <c r="E415" s="458"/>
      <c r="F415" s="458"/>
      <c r="G415" s="458"/>
      <c r="H415" s="458"/>
      <c r="I415" s="69" t="s">
        <v>25</v>
      </c>
      <c r="J415" s="470"/>
      <c r="K415" s="70" t="s">
        <v>26</v>
      </c>
      <c r="L415" s="70"/>
      <c r="M415" s="70"/>
      <c r="N415" s="60">
        <v>0</v>
      </c>
      <c r="O415" s="60">
        <v>0</v>
      </c>
      <c r="P415" s="60">
        <v>0</v>
      </c>
      <c r="Q415" s="60">
        <v>3.53</v>
      </c>
      <c r="R415" s="48">
        <f t="shared" si="210"/>
        <v>3.53</v>
      </c>
      <c r="S415" s="33"/>
    </row>
    <row r="416" spans="1:19" s="6" customFormat="1" ht="15" customHeight="1">
      <c r="A416" s="464">
        <v>9</v>
      </c>
      <c r="B416" s="457" t="s">
        <v>77</v>
      </c>
      <c r="C416" s="455"/>
      <c r="D416" s="455"/>
      <c r="E416" s="458"/>
      <c r="F416" s="458"/>
      <c r="G416" s="458"/>
      <c r="H416" s="458"/>
      <c r="I416" s="64" t="s">
        <v>22</v>
      </c>
      <c r="J416" s="516" t="s">
        <v>78</v>
      </c>
      <c r="K416" s="74"/>
      <c r="L416" s="74"/>
      <c r="M416" s="74"/>
      <c r="N416" s="75">
        <f t="shared" ref="N416:P416" si="214">N417+N419+N422+N424+N426+N428</f>
        <v>0</v>
      </c>
      <c r="O416" s="75">
        <f t="shared" si="214"/>
        <v>496.59199999999998</v>
      </c>
      <c r="P416" s="75">
        <f t="shared" si="214"/>
        <v>658.63299999999992</v>
      </c>
      <c r="Q416" s="75">
        <f t="shared" ref="Q416" si="215">Q417+Q419+Q422+Q424+Q426+Q428</f>
        <v>1050.1279999999999</v>
      </c>
      <c r="R416" s="43">
        <f t="shared" si="210"/>
        <v>2205.3530000000001</v>
      </c>
      <c r="S416" s="33"/>
    </row>
    <row r="417" spans="1:19" s="6" customFormat="1" ht="51">
      <c r="A417" s="465"/>
      <c r="B417" s="458"/>
      <c r="C417" s="455"/>
      <c r="D417" s="455"/>
      <c r="E417" s="458"/>
      <c r="F417" s="458"/>
      <c r="G417" s="458"/>
      <c r="H417" s="458"/>
      <c r="I417" s="67" t="s">
        <v>79</v>
      </c>
      <c r="J417" s="517"/>
      <c r="K417" s="68" t="s">
        <v>24</v>
      </c>
      <c r="L417" s="68"/>
      <c r="M417" s="68"/>
      <c r="N417" s="63">
        <f>N418</f>
        <v>0</v>
      </c>
      <c r="O417" s="63">
        <f t="shared" ref="O417:Q417" si="216">O418</f>
        <v>68.712000000000003</v>
      </c>
      <c r="P417" s="63">
        <f t="shared" si="216"/>
        <v>64.655000000000001</v>
      </c>
      <c r="Q417" s="63">
        <f t="shared" si="216"/>
        <v>71.795000000000002</v>
      </c>
      <c r="R417" s="48">
        <f t="shared" si="210"/>
        <v>205.16200000000003</v>
      </c>
      <c r="S417" s="33"/>
    </row>
    <row r="418" spans="1:19" s="6" customFormat="1" ht="15">
      <c r="A418" s="465"/>
      <c r="B418" s="458"/>
      <c r="C418" s="455"/>
      <c r="D418" s="455"/>
      <c r="E418" s="458"/>
      <c r="F418" s="458"/>
      <c r="G418" s="458"/>
      <c r="H418" s="458"/>
      <c r="I418" s="69" t="s">
        <v>25</v>
      </c>
      <c r="J418" s="517"/>
      <c r="K418" s="70" t="s">
        <v>26</v>
      </c>
      <c r="L418" s="70"/>
      <c r="M418" s="70"/>
      <c r="N418" s="60">
        <v>0</v>
      </c>
      <c r="O418" s="60">
        <v>68.712000000000003</v>
      </c>
      <c r="P418" s="60">
        <v>64.655000000000001</v>
      </c>
      <c r="Q418" s="60">
        <v>71.795000000000002</v>
      </c>
      <c r="R418" s="48">
        <f t="shared" si="210"/>
        <v>205.16200000000003</v>
      </c>
      <c r="S418" s="33"/>
    </row>
    <row r="419" spans="1:19" s="6" customFormat="1" ht="15">
      <c r="A419" s="465"/>
      <c r="B419" s="458"/>
      <c r="C419" s="455"/>
      <c r="D419" s="455"/>
      <c r="E419" s="458"/>
      <c r="F419" s="458"/>
      <c r="G419" s="458"/>
      <c r="H419" s="458"/>
      <c r="I419" s="67" t="s">
        <v>80</v>
      </c>
      <c r="J419" s="517"/>
      <c r="K419" s="68" t="s">
        <v>28</v>
      </c>
      <c r="L419" s="68"/>
      <c r="M419" s="68"/>
      <c r="N419" s="63">
        <f>N421+N420</f>
        <v>0</v>
      </c>
      <c r="O419" s="63">
        <f t="shared" ref="O419:Q419" si="217">O421+O420</f>
        <v>362.16199999999998</v>
      </c>
      <c r="P419" s="63">
        <f t="shared" si="217"/>
        <v>431.66700000000003</v>
      </c>
      <c r="Q419" s="63">
        <f t="shared" si="217"/>
        <v>844.048</v>
      </c>
      <c r="R419" s="48">
        <f t="shared" si="210"/>
        <v>1637.877</v>
      </c>
      <c r="S419" s="33"/>
    </row>
    <row r="420" spans="1:19" s="6" customFormat="1" ht="25.5">
      <c r="A420" s="465"/>
      <c r="B420" s="458"/>
      <c r="C420" s="455"/>
      <c r="D420" s="455"/>
      <c r="E420" s="458"/>
      <c r="F420" s="458"/>
      <c r="G420" s="458"/>
      <c r="H420" s="458"/>
      <c r="I420" s="57" t="s">
        <v>34</v>
      </c>
      <c r="J420" s="517"/>
      <c r="K420" s="58" t="s">
        <v>35</v>
      </c>
      <c r="L420" s="58"/>
      <c r="M420" s="58"/>
      <c r="N420" s="60">
        <v>0</v>
      </c>
      <c r="O420" s="60">
        <v>0</v>
      </c>
      <c r="P420" s="60">
        <v>0.19700000000000001</v>
      </c>
      <c r="Q420" s="60">
        <v>0</v>
      </c>
      <c r="R420" s="48">
        <f t="shared" si="210"/>
        <v>0.19700000000000001</v>
      </c>
      <c r="S420" s="33"/>
    </row>
    <row r="421" spans="1:19" s="6" customFormat="1" ht="15">
      <c r="A421" s="465"/>
      <c r="B421" s="458"/>
      <c r="C421" s="455"/>
      <c r="D421" s="455"/>
      <c r="E421" s="458"/>
      <c r="F421" s="458"/>
      <c r="G421" s="458"/>
      <c r="H421" s="458"/>
      <c r="I421" s="69" t="s">
        <v>25</v>
      </c>
      <c r="J421" s="517"/>
      <c r="K421" s="70" t="s">
        <v>26</v>
      </c>
      <c r="L421" s="70"/>
      <c r="M421" s="70"/>
      <c r="N421" s="60">
        <v>0</v>
      </c>
      <c r="O421" s="60">
        <v>362.16199999999998</v>
      </c>
      <c r="P421" s="60">
        <v>431.47</v>
      </c>
      <c r="Q421" s="60">
        <v>844.048</v>
      </c>
      <c r="R421" s="48">
        <f t="shared" si="210"/>
        <v>1637.68</v>
      </c>
      <c r="S421" s="33"/>
    </row>
    <row r="422" spans="1:19" s="6" customFormat="1" ht="38.25">
      <c r="A422" s="465"/>
      <c r="B422" s="458"/>
      <c r="C422" s="455"/>
      <c r="D422" s="455"/>
      <c r="E422" s="458"/>
      <c r="F422" s="458"/>
      <c r="G422" s="458"/>
      <c r="H422" s="458"/>
      <c r="I422" s="67" t="s">
        <v>81</v>
      </c>
      <c r="J422" s="517"/>
      <c r="K422" s="68" t="s">
        <v>39</v>
      </c>
      <c r="L422" s="68"/>
      <c r="M422" s="68"/>
      <c r="N422" s="63">
        <f>N423</f>
        <v>0</v>
      </c>
      <c r="O422" s="63">
        <f t="shared" ref="O422" si="218">O423</f>
        <v>20.201000000000001</v>
      </c>
      <c r="P422" s="63">
        <f t="shared" ref="P422" si="219">P423</f>
        <v>67.710999999999999</v>
      </c>
      <c r="Q422" s="63">
        <f t="shared" ref="Q422" si="220">Q423</f>
        <v>71.146000000000001</v>
      </c>
      <c r="R422" s="48">
        <f t="shared" si="210"/>
        <v>159.05799999999999</v>
      </c>
      <c r="S422" s="33"/>
    </row>
    <row r="423" spans="1:19" s="6" customFormat="1" ht="15">
      <c r="A423" s="465"/>
      <c r="B423" s="458"/>
      <c r="C423" s="455"/>
      <c r="D423" s="455"/>
      <c r="E423" s="458"/>
      <c r="F423" s="458"/>
      <c r="G423" s="458"/>
      <c r="H423" s="458"/>
      <c r="I423" s="69" t="s">
        <v>25</v>
      </c>
      <c r="J423" s="517"/>
      <c r="K423" s="70" t="s">
        <v>26</v>
      </c>
      <c r="L423" s="70"/>
      <c r="M423" s="70"/>
      <c r="N423" s="60">
        <v>0</v>
      </c>
      <c r="O423" s="60">
        <v>20.201000000000001</v>
      </c>
      <c r="P423" s="60">
        <v>67.710999999999999</v>
      </c>
      <c r="Q423" s="60">
        <v>71.146000000000001</v>
      </c>
      <c r="R423" s="48">
        <f t="shared" si="210"/>
        <v>159.05799999999999</v>
      </c>
      <c r="S423" s="33"/>
    </row>
    <row r="424" spans="1:19" s="6" customFormat="1" ht="63.75">
      <c r="A424" s="465"/>
      <c r="B424" s="458"/>
      <c r="C424" s="455"/>
      <c r="D424" s="455"/>
      <c r="E424" s="458"/>
      <c r="F424" s="458"/>
      <c r="G424" s="458"/>
      <c r="H424" s="458"/>
      <c r="I424" s="67" t="s">
        <v>82</v>
      </c>
      <c r="J424" s="517"/>
      <c r="K424" s="68" t="s">
        <v>54</v>
      </c>
      <c r="L424" s="68"/>
      <c r="M424" s="68"/>
      <c r="N424" s="63">
        <f>N425</f>
        <v>0</v>
      </c>
      <c r="O424" s="63">
        <f t="shared" ref="O424" si="221">O425</f>
        <v>43.606000000000002</v>
      </c>
      <c r="P424" s="63">
        <f t="shared" ref="P424" si="222">P425</f>
        <v>61.393999999999998</v>
      </c>
      <c r="Q424" s="63">
        <f t="shared" ref="Q424" si="223">Q425</f>
        <v>58.335999999999999</v>
      </c>
      <c r="R424" s="48">
        <f t="shared" si="210"/>
        <v>163.33600000000001</v>
      </c>
      <c r="S424" s="33"/>
    </row>
    <row r="425" spans="1:19" s="6" customFormat="1" ht="15">
      <c r="A425" s="465"/>
      <c r="B425" s="458"/>
      <c r="C425" s="455"/>
      <c r="D425" s="455"/>
      <c r="E425" s="458"/>
      <c r="F425" s="458"/>
      <c r="G425" s="458"/>
      <c r="H425" s="458"/>
      <c r="I425" s="69" t="s">
        <v>25</v>
      </c>
      <c r="J425" s="517"/>
      <c r="K425" s="70" t="s">
        <v>26</v>
      </c>
      <c r="L425" s="70"/>
      <c r="M425" s="70"/>
      <c r="N425" s="60">
        <v>0</v>
      </c>
      <c r="O425" s="60">
        <v>43.606000000000002</v>
      </c>
      <c r="P425" s="60">
        <v>61.393999999999998</v>
      </c>
      <c r="Q425" s="60">
        <v>58.335999999999999</v>
      </c>
      <c r="R425" s="48">
        <f t="shared" si="210"/>
        <v>163.33600000000001</v>
      </c>
      <c r="S425" s="33"/>
    </row>
    <row r="426" spans="1:19" s="6" customFormat="1" ht="25.5">
      <c r="A426" s="465"/>
      <c r="B426" s="458"/>
      <c r="C426" s="455"/>
      <c r="D426" s="455"/>
      <c r="E426" s="458"/>
      <c r="F426" s="458"/>
      <c r="G426" s="458"/>
      <c r="H426" s="458"/>
      <c r="I426" s="67" t="s">
        <v>27</v>
      </c>
      <c r="J426" s="517"/>
      <c r="K426" s="68" t="s">
        <v>57</v>
      </c>
      <c r="L426" s="68"/>
      <c r="M426" s="68"/>
      <c r="N426" s="63">
        <f>N427</f>
        <v>0</v>
      </c>
      <c r="O426" s="63">
        <f t="shared" ref="O426" si="224">O427</f>
        <v>1.911</v>
      </c>
      <c r="P426" s="63">
        <f t="shared" ref="P426" si="225">P427</f>
        <v>1.3</v>
      </c>
      <c r="Q426" s="63">
        <f t="shared" ref="Q426" si="226">Q427</f>
        <v>4.8029999999999999</v>
      </c>
      <c r="R426" s="48">
        <f t="shared" si="210"/>
        <v>8.0139999999999993</v>
      </c>
      <c r="S426" s="33"/>
    </row>
    <row r="427" spans="1:19" s="6" customFormat="1" ht="15">
      <c r="A427" s="465"/>
      <c r="B427" s="458"/>
      <c r="C427" s="455"/>
      <c r="D427" s="455"/>
      <c r="E427" s="458"/>
      <c r="F427" s="458"/>
      <c r="G427" s="458"/>
      <c r="H427" s="458"/>
      <c r="I427" s="69" t="s">
        <v>25</v>
      </c>
      <c r="J427" s="517"/>
      <c r="K427" s="70" t="s">
        <v>26</v>
      </c>
      <c r="L427" s="70"/>
      <c r="M427" s="70"/>
      <c r="N427" s="60">
        <v>0</v>
      </c>
      <c r="O427" s="60">
        <v>1.911</v>
      </c>
      <c r="P427" s="60">
        <v>1.3</v>
      </c>
      <c r="Q427" s="60">
        <v>4.8029999999999999</v>
      </c>
      <c r="R427" s="48">
        <f t="shared" si="210"/>
        <v>8.0139999999999993</v>
      </c>
      <c r="S427" s="33"/>
    </row>
    <row r="428" spans="1:19" s="6" customFormat="1" ht="38.25">
      <c r="A428" s="465"/>
      <c r="B428" s="458"/>
      <c r="C428" s="455"/>
      <c r="D428" s="455"/>
      <c r="E428" s="458"/>
      <c r="F428" s="458"/>
      <c r="G428" s="458"/>
      <c r="H428" s="458"/>
      <c r="I428" s="67" t="s">
        <v>43</v>
      </c>
      <c r="J428" s="517"/>
      <c r="K428" s="68" t="s">
        <v>76</v>
      </c>
      <c r="L428" s="68"/>
      <c r="M428" s="68"/>
      <c r="N428" s="63">
        <f>N429</f>
        <v>0</v>
      </c>
      <c r="O428" s="63">
        <f t="shared" ref="O428" si="227">O429</f>
        <v>0</v>
      </c>
      <c r="P428" s="63">
        <f t="shared" ref="P428" si="228">P429</f>
        <v>31.905999999999999</v>
      </c>
      <c r="Q428" s="63">
        <f t="shared" ref="Q428" si="229">Q429</f>
        <v>0</v>
      </c>
      <c r="R428" s="48">
        <f t="shared" si="210"/>
        <v>31.905999999999999</v>
      </c>
      <c r="S428" s="33"/>
    </row>
    <row r="429" spans="1:19" s="6" customFormat="1" ht="15">
      <c r="A429" s="466"/>
      <c r="B429" s="459"/>
      <c r="C429" s="455"/>
      <c r="D429" s="455"/>
      <c r="E429" s="458"/>
      <c r="F429" s="458"/>
      <c r="G429" s="458"/>
      <c r="H429" s="458"/>
      <c r="I429" s="69" t="s">
        <v>25</v>
      </c>
      <c r="J429" s="518"/>
      <c r="K429" s="70" t="s">
        <v>26</v>
      </c>
      <c r="L429" s="70"/>
      <c r="M429" s="70"/>
      <c r="N429" s="60">
        <v>0</v>
      </c>
      <c r="O429" s="60">
        <v>0</v>
      </c>
      <c r="P429" s="60">
        <v>31.905999999999999</v>
      </c>
      <c r="Q429" s="60">
        <v>0</v>
      </c>
      <c r="R429" s="48">
        <f t="shared" si="210"/>
        <v>31.905999999999999</v>
      </c>
      <c r="S429" s="33"/>
    </row>
    <row r="430" spans="1:19" s="6" customFormat="1" ht="15">
      <c r="A430" s="340"/>
      <c r="B430" s="77" t="s">
        <v>92</v>
      </c>
      <c r="C430" s="455"/>
      <c r="D430" s="455"/>
      <c r="E430" s="458"/>
      <c r="F430" s="458"/>
      <c r="G430" s="458"/>
      <c r="H430" s="458"/>
      <c r="I430" s="487"/>
      <c r="J430" s="347"/>
      <c r="K430" s="504"/>
      <c r="L430" s="349"/>
      <c r="M430" s="349"/>
      <c r="N430" s="504"/>
      <c r="O430" s="504"/>
      <c r="P430" s="504"/>
      <c r="Q430" s="504"/>
      <c r="R430" s="504"/>
      <c r="S430" s="504"/>
    </row>
    <row r="431" spans="1:19" s="6" customFormat="1" ht="63.75">
      <c r="A431" s="78">
        <v>10</v>
      </c>
      <c r="B431" s="77" t="s">
        <v>93</v>
      </c>
      <c r="C431" s="455"/>
      <c r="D431" s="455"/>
      <c r="E431" s="458"/>
      <c r="F431" s="458"/>
      <c r="G431" s="458"/>
      <c r="H431" s="458"/>
      <c r="I431" s="489"/>
      <c r="J431" s="347"/>
      <c r="K431" s="505"/>
      <c r="L431" s="350"/>
      <c r="M431" s="350"/>
      <c r="N431" s="505"/>
      <c r="O431" s="505"/>
      <c r="P431" s="505"/>
      <c r="Q431" s="505"/>
      <c r="R431" s="505"/>
      <c r="S431" s="505"/>
    </row>
    <row r="432" spans="1:19" s="6" customFormat="1" ht="32.25" customHeight="1">
      <c r="A432" s="544">
        <v>11</v>
      </c>
      <c r="B432" s="530" t="s">
        <v>83</v>
      </c>
      <c r="C432" s="455"/>
      <c r="D432" s="455"/>
      <c r="E432" s="458"/>
      <c r="F432" s="458"/>
      <c r="G432" s="458"/>
      <c r="H432" s="458"/>
      <c r="I432" s="64" t="s">
        <v>22</v>
      </c>
      <c r="J432" s="516" t="s">
        <v>78</v>
      </c>
      <c r="K432" s="74"/>
      <c r="L432" s="74"/>
      <c r="M432" s="74"/>
      <c r="N432" s="75">
        <f>N433</f>
        <v>0</v>
      </c>
      <c r="O432" s="75">
        <f t="shared" ref="O432:Q432" si="230">O433</f>
        <v>39.2027</v>
      </c>
      <c r="P432" s="75">
        <f t="shared" si="230"/>
        <v>63.262999999999998</v>
      </c>
      <c r="Q432" s="75">
        <f t="shared" si="230"/>
        <v>85.144000000000005</v>
      </c>
      <c r="R432" s="43">
        <f t="shared" si="210"/>
        <v>187.6097</v>
      </c>
      <c r="S432" s="33"/>
    </row>
    <row r="433" spans="1:19" s="6" customFormat="1" ht="32.25" customHeight="1">
      <c r="A433" s="544"/>
      <c r="B433" s="530"/>
      <c r="C433" s="455"/>
      <c r="D433" s="455"/>
      <c r="E433" s="458"/>
      <c r="F433" s="458"/>
      <c r="G433" s="458"/>
      <c r="H433" s="458"/>
      <c r="I433" s="67" t="s">
        <v>84</v>
      </c>
      <c r="J433" s="517"/>
      <c r="K433" s="68" t="s">
        <v>52</v>
      </c>
      <c r="L433" s="68"/>
      <c r="M433" s="68"/>
      <c r="N433" s="63">
        <f>N434</f>
        <v>0</v>
      </c>
      <c r="O433" s="63">
        <f t="shared" ref="O433" si="231">O434</f>
        <v>39.2027</v>
      </c>
      <c r="P433" s="63">
        <f t="shared" ref="P433" si="232">P434</f>
        <v>63.262999999999998</v>
      </c>
      <c r="Q433" s="63">
        <f t="shared" ref="Q433" si="233">Q434</f>
        <v>85.144000000000005</v>
      </c>
      <c r="R433" s="48">
        <f t="shared" ref="R433:R462" si="234">N433+O433+P433+Q433</f>
        <v>187.6097</v>
      </c>
      <c r="S433" s="33"/>
    </row>
    <row r="434" spans="1:19" s="6" customFormat="1" ht="32.25" customHeight="1">
      <c r="A434" s="544"/>
      <c r="B434" s="530"/>
      <c r="C434" s="455"/>
      <c r="D434" s="455"/>
      <c r="E434" s="458"/>
      <c r="F434" s="458"/>
      <c r="G434" s="458"/>
      <c r="H434" s="458"/>
      <c r="I434" s="69" t="s">
        <v>25</v>
      </c>
      <c r="J434" s="518"/>
      <c r="K434" s="70" t="s">
        <v>26</v>
      </c>
      <c r="L434" s="70"/>
      <c r="M434" s="70"/>
      <c r="N434" s="60">
        <v>0</v>
      </c>
      <c r="O434" s="60">
        <v>39.2027</v>
      </c>
      <c r="P434" s="60">
        <v>63.262999999999998</v>
      </c>
      <c r="Q434" s="60">
        <v>85.144000000000005</v>
      </c>
      <c r="R434" s="48">
        <f t="shared" si="234"/>
        <v>187.6097</v>
      </c>
      <c r="S434" s="33"/>
    </row>
    <row r="435" spans="1:19" s="6" customFormat="1" ht="15" customHeight="1">
      <c r="A435" s="464">
        <v>12</v>
      </c>
      <c r="B435" s="457" t="s">
        <v>85</v>
      </c>
      <c r="C435" s="455"/>
      <c r="D435" s="455"/>
      <c r="E435" s="458"/>
      <c r="F435" s="458"/>
      <c r="G435" s="458"/>
      <c r="H435" s="458"/>
      <c r="I435" s="64" t="s">
        <v>22</v>
      </c>
      <c r="J435" s="519" t="s">
        <v>78</v>
      </c>
      <c r="K435" s="74"/>
      <c r="L435" s="74"/>
      <c r="M435" s="74"/>
      <c r="N435" s="75">
        <f>N436+N439</f>
        <v>0</v>
      </c>
      <c r="O435" s="75">
        <f t="shared" ref="O435:Q435" si="235">O436+O439</f>
        <v>120.3737</v>
      </c>
      <c r="P435" s="75">
        <f t="shared" si="235"/>
        <v>207.15599999999998</v>
      </c>
      <c r="Q435" s="75">
        <f t="shared" si="235"/>
        <v>303.39699999999999</v>
      </c>
      <c r="R435" s="43">
        <f t="shared" si="234"/>
        <v>630.92669999999998</v>
      </c>
      <c r="S435" s="33"/>
    </row>
    <row r="436" spans="1:19" s="6" customFormat="1" ht="25.5">
      <c r="A436" s="465"/>
      <c r="B436" s="458"/>
      <c r="C436" s="455"/>
      <c r="D436" s="455"/>
      <c r="E436" s="458"/>
      <c r="F436" s="458"/>
      <c r="G436" s="458"/>
      <c r="H436" s="458"/>
      <c r="I436" s="67" t="s">
        <v>86</v>
      </c>
      <c r="J436" s="519"/>
      <c r="K436" s="68" t="s">
        <v>37</v>
      </c>
      <c r="L436" s="68"/>
      <c r="M436" s="68"/>
      <c r="N436" s="63">
        <f>N437+N438</f>
        <v>0</v>
      </c>
      <c r="O436" s="63">
        <f t="shared" ref="O436:Q436" si="236">O437+O438</f>
        <v>116.8737</v>
      </c>
      <c r="P436" s="63">
        <f t="shared" si="236"/>
        <v>195.40699999999998</v>
      </c>
      <c r="Q436" s="63">
        <f t="shared" si="236"/>
        <v>301.39699999999999</v>
      </c>
      <c r="R436" s="48">
        <f t="shared" si="234"/>
        <v>613.67769999999996</v>
      </c>
      <c r="S436" s="33"/>
    </row>
    <row r="437" spans="1:19" s="6" customFormat="1" ht="25.5">
      <c r="A437" s="465"/>
      <c r="B437" s="458"/>
      <c r="C437" s="455"/>
      <c r="D437" s="455"/>
      <c r="E437" s="458"/>
      <c r="F437" s="458"/>
      <c r="G437" s="458"/>
      <c r="H437" s="458"/>
      <c r="I437" s="69" t="s">
        <v>34</v>
      </c>
      <c r="J437" s="519"/>
      <c r="K437" s="70" t="s">
        <v>35</v>
      </c>
      <c r="L437" s="70"/>
      <c r="M437" s="70"/>
      <c r="N437" s="60">
        <v>0</v>
      </c>
      <c r="O437" s="60">
        <v>0</v>
      </c>
      <c r="P437" s="60">
        <v>0.20599999999999999</v>
      </c>
      <c r="Q437" s="60">
        <v>0</v>
      </c>
      <c r="R437" s="48">
        <f t="shared" si="234"/>
        <v>0.20599999999999999</v>
      </c>
      <c r="S437" s="33"/>
    </row>
    <row r="438" spans="1:19" s="6" customFormat="1" ht="15">
      <c r="A438" s="465"/>
      <c r="B438" s="458"/>
      <c r="C438" s="455"/>
      <c r="D438" s="455"/>
      <c r="E438" s="458"/>
      <c r="F438" s="458"/>
      <c r="G438" s="458"/>
      <c r="H438" s="458"/>
      <c r="I438" s="69" t="s">
        <v>25</v>
      </c>
      <c r="J438" s="519"/>
      <c r="K438" s="70" t="s">
        <v>26</v>
      </c>
      <c r="L438" s="70"/>
      <c r="M438" s="70"/>
      <c r="N438" s="60">
        <v>0</v>
      </c>
      <c r="O438" s="60">
        <v>116.8737</v>
      </c>
      <c r="P438" s="60">
        <v>195.20099999999999</v>
      </c>
      <c r="Q438" s="60">
        <v>301.39699999999999</v>
      </c>
      <c r="R438" s="48">
        <f t="shared" si="234"/>
        <v>613.47170000000006</v>
      </c>
      <c r="S438" s="33"/>
    </row>
    <row r="439" spans="1:19" s="6" customFormat="1" ht="38.25">
      <c r="A439" s="465"/>
      <c r="B439" s="458"/>
      <c r="C439" s="455"/>
      <c r="D439" s="455"/>
      <c r="E439" s="458"/>
      <c r="F439" s="458"/>
      <c r="G439" s="458"/>
      <c r="H439" s="458"/>
      <c r="I439" s="67" t="s">
        <v>43</v>
      </c>
      <c r="J439" s="519"/>
      <c r="K439" s="68" t="s">
        <v>76</v>
      </c>
      <c r="L439" s="68"/>
      <c r="M439" s="68"/>
      <c r="N439" s="63">
        <f>N440</f>
        <v>0</v>
      </c>
      <c r="O439" s="63">
        <f t="shared" ref="O439:Q439" si="237">O440</f>
        <v>3.5</v>
      </c>
      <c r="P439" s="63">
        <f t="shared" si="237"/>
        <v>11.749000000000001</v>
      </c>
      <c r="Q439" s="63">
        <f t="shared" si="237"/>
        <v>2</v>
      </c>
      <c r="R439" s="48">
        <f t="shared" si="234"/>
        <v>17.249000000000002</v>
      </c>
      <c r="S439" s="33"/>
    </row>
    <row r="440" spans="1:19" s="6" customFormat="1" ht="15">
      <c r="A440" s="466"/>
      <c r="B440" s="459"/>
      <c r="C440" s="455"/>
      <c r="D440" s="455"/>
      <c r="E440" s="458"/>
      <c r="F440" s="458"/>
      <c r="G440" s="458"/>
      <c r="H440" s="458"/>
      <c r="I440" s="69" t="s">
        <v>25</v>
      </c>
      <c r="J440" s="519"/>
      <c r="K440" s="70" t="s">
        <v>26</v>
      </c>
      <c r="L440" s="70"/>
      <c r="M440" s="70"/>
      <c r="N440" s="60">
        <v>0</v>
      </c>
      <c r="O440" s="60">
        <v>3.5</v>
      </c>
      <c r="P440" s="60">
        <v>11.749000000000001</v>
      </c>
      <c r="Q440" s="60">
        <v>2</v>
      </c>
      <c r="R440" s="48">
        <f t="shared" si="234"/>
        <v>17.249000000000002</v>
      </c>
      <c r="S440" s="33"/>
    </row>
    <row r="441" spans="1:19" s="6" customFormat="1" ht="25.5" customHeight="1">
      <c r="A441" s="464">
        <v>13</v>
      </c>
      <c r="B441" s="457" t="s">
        <v>87</v>
      </c>
      <c r="C441" s="455"/>
      <c r="D441" s="455"/>
      <c r="E441" s="458"/>
      <c r="F441" s="458"/>
      <c r="G441" s="458"/>
      <c r="H441" s="458"/>
      <c r="I441" s="64" t="s">
        <v>22</v>
      </c>
      <c r="J441" s="519" t="s">
        <v>78</v>
      </c>
      <c r="K441" s="42"/>
      <c r="L441" s="42"/>
      <c r="M441" s="42"/>
      <c r="N441" s="75">
        <f>N442+N444</f>
        <v>0</v>
      </c>
      <c r="O441" s="75">
        <f t="shared" ref="O441:Q441" si="238">O442+O444</f>
        <v>26.108999999999998</v>
      </c>
      <c r="P441" s="75">
        <f t="shared" si="238"/>
        <v>37.17</v>
      </c>
      <c r="Q441" s="75">
        <f t="shared" si="238"/>
        <v>46</v>
      </c>
      <c r="R441" s="43">
        <f t="shared" si="234"/>
        <v>109.279</v>
      </c>
      <c r="S441" s="33"/>
    </row>
    <row r="442" spans="1:19" s="6" customFormat="1" ht="25.5">
      <c r="A442" s="465"/>
      <c r="B442" s="458"/>
      <c r="C442" s="455"/>
      <c r="D442" s="455"/>
      <c r="E442" s="458"/>
      <c r="F442" s="458"/>
      <c r="G442" s="458"/>
      <c r="H442" s="458"/>
      <c r="I442" s="67" t="s">
        <v>86</v>
      </c>
      <c r="J442" s="519"/>
      <c r="K442" s="68" t="s">
        <v>37</v>
      </c>
      <c r="L442" s="68"/>
      <c r="M442" s="68"/>
      <c r="N442" s="63">
        <f t="shared" ref="N442:Q442" si="239">N443</f>
        <v>0</v>
      </c>
      <c r="O442" s="63">
        <f t="shared" si="239"/>
        <v>25.056999999999999</v>
      </c>
      <c r="P442" s="63">
        <f t="shared" si="239"/>
        <v>36.884</v>
      </c>
      <c r="Q442" s="63">
        <f t="shared" si="239"/>
        <v>45.5</v>
      </c>
      <c r="R442" s="48">
        <f t="shared" si="234"/>
        <v>107.441</v>
      </c>
      <c r="S442" s="33"/>
    </row>
    <row r="443" spans="1:19" s="6" customFormat="1" ht="15">
      <c r="A443" s="465"/>
      <c r="B443" s="458"/>
      <c r="C443" s="455"/>
      <c r="D443" s="455"/>
      <c r="E443" s="458"/>
      <c r="F443" s="458"/>
      <c r="G443" s="458"/>
      <c r="H443" s="458"/>
      <c r="I443" s="69" t="s">
        <v>25</v>
      </c>
      <c r="J443" s="519"/>
      <c r="K443" s="70" t="s">
        <v>26</v>
      </c>
      <c r="L443" s="70"/>
      <c r="M443" s="70"/>
      <c r="N443" s="60">
        <v>0</v>
      </c>
      <c r="O443" s="60">
        <v>25.056999999999999</v>
      </c>
      <c r="P443" s="60">
        <v>36.884</v>
      </c>
      <c r="Q443" s="60">
        <v>45.5</v>
      </c>
      <c r="R443" s="48">
        <f t="shared" si="234"/>
        <v>107.441</v>
      </c>
      <c r="S443" s="33"/>
    </row>
    <row r="444" spans="1:19" s="6" customFormat="1" ht="38.25">
      <c r="A444" s="465"/>
      <c r="B444" s="458"/>
      <c r="C444" s="455"/>
      <c r="D444" s="455"/>
      <c r="E444" s="458"/>
      <c r="F444" s="458"/>
      <c r="G444" s="458"/>
      <c r="H444" s="458"/>
      <c r="I444" s="67" t="s">
        <v>43</v>
      </c>
      <c r="J444" s="519"/>
      <c r="K444" s="68" t="s">
        <v>76</v>
      </c>
      <c r="L444" s="68"/>
      <c r="M444" s="68"/>
      <c r="N444" s="63">
        <f t="shared" ref="N444:Q444" si="240">N445</f>
        <v>0</v>
      </c>
      <c r="O444" s="63">
        <f t="shared" si="240"/>
        <v>1.052</v>
      </c>
      <c r="P444" s="63">
        <f t="shared" si="240"/>
        <v>0.28599999999999998</v>
      </c>
      <c r="Q444" s="63">
        <f t="shared" si="240"/>
        <v>0.5</v>
      </c>
      <c r="R444" s="48">
        <f t="shared" si="234"/>
        <v>1.8380000000000001</v>
      </c>
      <c r="S444" s="33"/>
    </row>
    <row r="445" spans="1:19" s="6" customFormat="1" ht="15">
      <c r="A445" s="466"/>
      <c r="B445" s="459"/>
      <c r="C445" s="455"/>
      <c r="D445" s="455"/>
      <c r="E445" s="458"/>
      <c r="F445" s="458"/>
      <c r="G445" s="458"/>
      <c r="H445" s="458"/>
      <c r="I445" s="69" t="s">
        <v>25</v>
      </c>
      <c r="J445" s="519"/>
      <c r="K445" s="70" t="s">
        <v>26</v>
      </c>
      <c r="L445" s="70"/>
      <c r="M445" s="70"/>
      <c r="N445" s="60">
        <v>0</v>
      </c>
      <c r="O445" s="60">
        <v>1.052</v>
      </c>
      <c r="P445" s="60">
        <v>0.28599999999999998</v>
      </c>
      <c r="Q445" s="60">
        <v>0.5</v>
      </c>
      <c r="R445" s="48">
        <f t="shared" si="234"/>
        <v>1.8380000000000001</v>
      </c>
      <c r="S445" s="33"/>
    </row>
    <row r="446" spans="1:19" s="6" customFormat="1" ht="23.25" customHeight="1">
      <c r="A446" s="464">
        <v>14</v>
      </c>
      <c r="B446" s="457" t="s">
        <v>88</v>
      </c>
      <c r="C446" s="455"/>
      <c r="D446" s="455"/>
      <c r="E446" s="458"/>
      <c r="F446" s="458"/>
      <c r="G446" s="458"/>
      <c r="H446" s="458"/>
      <c r="I446" s="64" t="s">
        <v>22</v>
      </c>
      <c r="J446" s="519" t="s">
        <v>78</v>
      </c>
      <c r="K446" s="42"/>
      <c r="L446" s="42"/>
      <c r="M446" s="42"/>
      <c r="N446" s="75">
        <f>N447+N449+N451</f>
        <v>0</v>
      </c>
      <c r="O446" s="75">
        <f t="shared" ref="O446:Q446" si="241">O447+O449+O451</f>
        <v>215.18340000000001</v>
      </c>
      <c r="P446" s="75">
        <f t="shared" si="241"/>
        <v>286.57299999999998</v>
      </c>
      <c r="Q446" s="75">
        <f t="shared" si="241"/>
        <v>372.33199999999999</v>
      </c>
      <c r="R446" s="43">
        <f t="shared" si="234"/>
        <v>874.08839999999998</v>
      </c>
      <c r="S446" s="33"/>
    </row>
    <row r="447" spans="1:19" s="6" customFormat="1" ht="25.5">
      <c r="A447" s="465"/>
      <c r="B447" s="458"/>
      <c r="C447" s="455"/>
      <c r="D447" s="455"/>
      <c r="E447" s="458"/>
      <c r="F447" s="458"/>
      <c r="G447" s="458"/>
      <c r="H447" s="458"/>
      <c r="I447" s="67" t="s">
        <v>89</v>
      </c>
      <c r="J447" s="519"/>
      <c r="K447" s="68" t="s">
        <v>90</v>
      </c>
      <c r="L447" s="68"/>
      <c r="M447" s="68"/>
      <c r="N447" s="63">
        <f t="shared" ref="N447" si="242">N448</f>
        <v>0</v>
      </c>
      <c r="O447" s="63">
        <f t="shared" ref="O447" si="243">O448</f>
        <v>215.18340000000001</v>
      </c>
      <c r="P447" s="63">
        <f t="shared" ref="P447" si="244">P448</f>
        <v>265.12299999999999</v>
      </c>
      <c r="Q447" s="63">
        <f t="shared" ref="Q447" si="245">Q448</f>
        <v>372.33199999999999</v>
      </c>
      <c r="R447" s="48">
        <f t="shared" si="234"/>
        <v>852.63840000000005</v>
      </c>
      <c r="S447" s="33"/>
    </row>
    <row r="448" spans="1:19" s="6" customFormat="1" ht="15">
      <c r="A448" s="465"/>
      <c r="B448" s="458"/>
      <c r="C448" s="455"/>
      <c r="D448" s="455"/>
      <c r="E448" s="458"/>
      <c r="F448" s="458"/>
      <c r="G448" s="458"/>
      <c r="H448" s="458"/>
      <c r="I448" s="69" t="s">
        <v>25</v>
      </c>
      <c r="J448" s="519"/>
      <c r="K448" s="70" t="s">
        <v>26</v>
      </c>
      <c r="L448" s="70"/>
      <c r="M448" s="70"/>
      <c r="N448" s="60">
        <v>0</v>
      </c>
      <c r="O448" s="60">
        <v>215.18340000000001</v>
      </c>
      <c r="P448" s="60">
        <v>265.12299999999999</v>
      </c>
      <c r="Q448" s="60">
        <v>372.33199999999999</v>
      </c>
      <c r="R448" s="48">
        <f t="shared" si="234"/>
        <v>852.63840000000005</v>
      </c>
      <c r="S448" s="33"/>
    </row>
    <row r="449" spans="1:19" s="6" customFormat="1" ht="38.25">
      <c r="A449" s="465"/>
      <c r="B449" s="458"/>
      <c r="C449" s="455"/>
      <c r="D449" s="455"/>
      <c r="E449" s="458"/>
      <c r="F449" s="458"/>
      <c r="G449" s="458"/>
      <c r="H449" s="458"/>
      <c r="I449" s="67" t="s">
        <v>81</v>
      </c>
      <c r="J449" s="519"/>
      <c r="K449" s="68" t="s">
        <v>39</v>
      </c>
      <c r="L449" s="68"/>
      <c r="M449" s="68"/>
      <c r="N449" s="63">
        <f t="shared" ref="N449" si="246">N450</f>
        <v>0</v>
      </c>
      <c r="O449" s="63">
        <f t="shared" ref="O449" si="247">O450</f>
        <v>0</v>
      </c>
      <c r="P449" s="63">
        <f t="shared" ref="P449" si="248">P450</f>
        <v>10</v>
      </c>
      <c r="Q449" s="63">
        <f t="shared" ref="Q449" si="249">Q450</f>
        <v>0</v>
      </c>
      <c r="R449" s="48">
        <f t="shared" si="234"/>
        <v>10</v>
      </c>
      <c r="S449" s="33"/>
    </row>
    <row r="450" spans="1:19" s="6" customFormat="1" ht="15">
      <c r="A450" s="465"/>
      <c r="B450" s="458"/>
      <c r="C450" s="455"/>
      <c r="D450" s="455"/>
      <c r="E450" s="458"/>
      <c r="F450" s="458"/>
      <c r="G450" s="458"/>
      <c r="H450" s="458"/>
      <c r="I450" s="69" t="s">
        <v>25</v>
      </c>
      <c r="J450" s="519"/>
      <c r="K450" s="70" t="s">
        <v>26</v>
      </c>
      <c r="L450" s="70"/>
      <c r="M450" s="70"/>
      <c r="N450" s="60">
        <v>0</v>
      </c>
      <c r="O450" s="60">
        <v>0</v>
      </c>
      <c r="P450" s="60">
        <v>10</v>
      </c>
      <c r="Q450" s="60">
        <v>0</v>
      </c>
      <c r="R450" s="48">
        <f t="shared" si="234"/>
        <v>10</v>
      </c>
      <c r="S450" s="33"/>
    </row>
    <row r="451" spans="1:19" s="6" customFormat="1" ht="38.25">
      <c r="A451" s="465"/>
      <c r="B451" s="458"/>
      <c r="C451" s="455"/>
      <c r="D451" s="455"/>
      <c r="E451" s="458"/>
      <c r="F451" s="458"/>
      <c r="G451" s="458"/>
      <c r="H451" s="458"/>
      <c r="I451" s="67" t="s">
        <v>43</v>
      </c>
      <c r="J451" s="519"/>
      <c r="K451" s="68" t="s">
        <v>76</v>
      </c>
      <c r="L451" s="68"/>
      <c r="M451" s="68"/>
      <c r="N451" s="63">
        <f t="shared" ref="N451" si="250">N452</f>
        <v>0</v>
      </c>
      <c r="O451" s="63">
        <f t="shared" ref="O451" si="251">O452</f>
        <v>0</v>
      </c>
      <c r="P451" s="63">
        <f t="shared" ref="P451" si="252">P452</f>
        <v>11.45</v>
      </c>
      <c r="Q451" s="63">
        <f t="shared" ref="Q451" si="253">Q452</f>
        <v>0</v>
      </c>
      <c r="R451" s="48">
        <f t="shared" si="234"/>
        <v>11.45</v>
      </c>
      <c r="S451" s="33"/>
    </row>
    <row r="452" spans="1:19" s="6" customFormat="1" ht="15">
      <c r="A452" s="466"/>
      <c r="B452" s="459"/>
      <c r="C452" s="455"/>
      <c r="D452" s="455"/>
      <c r="E452" s="458"/>
      <c r="F452" s="458"/>
      <c r="G452" s="458"/>
      <c r="H452" s="458"/>
      <c r="I452" s="69" t="s">
        <v>25</v>
      </c>
      <c r="J452" s="519"/>
      <c r="K452" s="70" t="s">
        <v>26</v>
      </c>
      <c r="L452" s="70"/>
      <c r="M452" s="70"/>
      <c r="N452" s="60">
        <v>0</v>
      </c>
      <c r="O452" s="60">
        <v>0</v>
      </c>
      <c r="P452" s="60">
        <v>11.45</v>
      </c>
      <c r="Q452" s="60">
        <v>0</v>
      </c>
      <c r="R452" s="48">
        <f t="shared" si="234"/>
        <v>11.45</v>
      </c>
      <c r="S452" s="33"/>
    </row>
    <row r="453" spans="1:19" s="6" customFormat="1" ht="27" customHeight="1">
      <c r="A453" s="464">
        <v>15</v>
      </c>
      <c r="B453" s="457" t="s">
        <v>523</v>
      </c>
      <c r="C453" s="455"/>
      <c r="D453" s="455"/>
      <c r="E453" s="458"/>
      <c r="F453" s="458"/>
      <c r="G453" s="458"/>
      <c r="H453" s="458"/>
      <c r="I453" s="64" t="s">
        <v>22</v>
      </c>
      <c r="J453" s="519" t="s">
        <v>78</v>
      </c>
      <c r="K453" s="42"/>
      <c r="L453" s="42"/>
      <c r="M453" s="42"/>
      <c r="N453" s="75">
        <f>N454+N456</f>
        <v>0</v>
      </c>
      <c r="O453" s="75">
        <f t="shared" ref="O453:Q453" si="254">O454+O456</f>
        <v>201.49959999999999</v>
      </c>
      <c r="P453" s="75">
        <f t="shared" si="254"/>
        <v>216.90299999999999</v>
      </c>
      <c r="Q453" s="75">
        <f t="shared" si="254"/>
        <v>238.60300000000001</v>
      </c>
      <c r="R453" s="43">
        <f t="shared" si="234"/>
        <v>657.00559999999996</v>
      </c>
      <c r="S453" s="33"/>
    </row>
    <row r="454" spans="1:19" s="6" customFormat="1" ht="25.5">
      <c r="A454" s="465"/>
      <c r="B454" s="458"/>
      <c r="C454" s="455"/>
      <c r="D454" s="455"/>
      <c r="E454" s="458"/>
      <c r="F454" s="458"/>
      <c r="G454" s="458"/>
      <c r="H454" s="458"/>
      <c r="I454" s="67" t="s">
        <v>89</v>
      </c>
      <c r="J454" s="519"/>
      <c r="K454" s="68" t="s">
        <v>90</v>
      </c>
      <c r="L454" s="68"/>
      <c r="M454" s="68"/>
      <c r="N454" s="63">
        <f>N455</f>
        <v>0</v>
      </c>
      <c r="O454" s="63">
        <f t="shared" ref="O454:Q454" si="255">O455</f>
        <v>199.70959999999999</v>
      </c>
      <c r="P454" s="63">
        <f t="shared" si="255"/>
        <v>214.989</v>
      </c>
      <c r="Q454" s="63">
        <f t="shared" si="255"/>
        <v>238.60300000000001</v>
      </c>
      <c r="R454" s="48">
        <f t="shared" si="234"/>
        <v>653.30160000000001</v>
      </c>
      <c r="S454" s="33"/>
    </row>
    <row r="455" spans="1:19" s="6" customFormat="1" ht="15">
      <c r="A455" s="465"/>
      <c r="B455" s="458"/>
      <c r="C455" s="455"/>
      <c r="D455" s="455"/>
      <c r="E455" s="458"/>
      <c r="F455" s="458"/>
      <c r="G455" s="458"/>
      <c r="H455" s="458"/>
      <c r="I455" s="69" t="s">
        <v>25</v>
      </c>
      <c r="J455" s="519"/>
      <c r="K455" s="70" t="s">
        <v>26</v>
      </c>
      <c r="L455" s="70"/>
      <c r="M455" s="70"/>
      <c r="N455" s="60">
        <v>0</v>
      </c>
      <c r="O455" s="60">
        <v>199.70959999999999</v>
      </c>
      <c r="P455" s="60">
        <v>214.989</v>
      </c>
      <c r="Q455" s="60">
        <v>238.60300000000001</v>
      </c>
      <c r="R455" s="48">
        <f t="shared" si="234"/>
        <v>653.30160000000001</v>
      </c>
      <c r="S455" s="33"/>
    </row>
    <row r="456" spans="1:19" s="6" customFormat="1" ht="38.25">
      <c r="A456" s="465"/>
      <c r="B456" s="458"/>
      <c r="C456" s="455"/>
      <c r="D456" s="455"/>
      <c r="E456" s="458"/>
      <c r="F456" s="458"/>
      <c r="G456" s="458"/>
      <c r="H456" s="458"/>
      <c r="I456" s="67" t="s">
        <v>43</v>
      </c>
      <c r="J456" s="519"/>
      <c r="K456" s="68" t="s">
        <v>76</v>
      </c>
      <c r="L456" s="68"/>
      <c r="M456" s="68"/>
      <c r="N456" s="63">
        <f t="shared" ref="N456:Q456" si="256">N457</f>
        <v>0</v>
      </c>
      <c r="O456" s="63">
        <f t="shared" si="256"/>
        <v>1.79</v>
      </c>
      <c r="P456" s="63">
        <f t="shared" si="256"/>
        <v>1.9139999999999999</v>
      </c>
      <c r="Q456" s="63">
        <f t="shared" si="256"/>
        <v>0</v>
      </c>
      <c r="R456" s="48">
        <f t="shared" si="234"/>
        <v>3.7039999999999997</v>
      </c>
      <c r="S456" s="33"/>
    </row>
    <row r="457" spans="1:19" s="6" customFormat="1" ht="15">
      <c r="A457" s="466"/>
      <c r="B457" s="459"/>
      <c r="C457" s="455"/>
      <c r="D457" s="455"/>
      <c r="E457" s="458"/>
      <c r="F457" s="458"/>
      <c r="G457" s="458"/>
      <c r="H457" s="458"/>
      <c r="I457" s="69" t="s">
        <v>25</v>
      </c>
      <c r="J457" s="519"/>
      <c r="K457" s="70" t="s">
        <v>26</v>
      </c>
      <c r="L457" s="70"/>
      <c r="M457" s="70"/>
      <c r="N457" s="60">
        <v>0</v>
      </c>
      <c r="O457" s="60">
        <v>1.79</v>
      </c>
      <c r="P457" s="60">
        <v>1.9139999999999999</v>
      </c>
      <c r="Q457" s="60">
        <v>0</v>
      </c>
      <c r="R457" s="48">
        <f t="shared" si="234"/>
        <v>3.7039999999999997</v>
      </c>
      <c r="S457" s="33"/>
    </row>
    <row r="458" spans="1:19" s="6" customFormat="1" ht="30" customHeight="1">
      <c r="A458" s="464">
        <v>16</v>
      </c>
      <c r="B458" s="457" t="s">
        <v>91</v>
      </c>
      <c r="C458" s="455"/>
      <c r="D458" s="455"/>
      <c r="E458" s="458"/>
      <c r="F458" s="458"/>
      <c r="G458" s="458"/>
      <c r="H458" s="458"/>
      <c r="I458" s="64" t="s">
        <v>22</v>
      </c>
      <c r="J458" s="516" t="s">
        <v>78</v>
      </c>
      <c r="K458" s="42"/>
      <c r="L458" s="42"/>
      <c r="M458" s="42"/>
      <c r="N458" s="75">
        <f>N459+N461</f>
        <v>0</v>
      </c>
      <c r="O458" s="75">
        <f t="shared" ref="O458:Q458" si="257">O459+O461</f>
        <v>0</v>
      </c>
      <c r="P458" s="75">
        <f t="shared" si="257"/>
        <v>0</v>
      </c>
      <c r="Q458" s="75">
        <f t="shared" si="257"/>
        <v>30.399000000000001</v>
      </c>
      <c r="R458" s="43">
        <f t="shared" si="234"/>
        <v>30.399000000000001</v>
      </c>
      <c r="S458" s="33"/>
    </row>
    <row r="459" spans="1:19" s="6" customFormat="1" ht="15">
      <c r="A459" s="465"/>
      <c r="B459" s="458"/>
      <c r="C459" s="455"/>
      <c r="D459" s="455"/>
      <c r="E459" s="458"/>
      <c r="F459" s="458"/>
      <c r="G459" s="458"/>
      <c r="H459" s="458"/>
      <c r="I459" s="69"/>
      <c r="J459" s="517"/>
      <c r="K459" s="68" t="s">
        <v>26</v>
      </c>
      <c r="L459" s="68"/>
      <c r="M459" s="68"/>
      <c r="N459" s="63">
        <f>N460</f>
        <v>0</v>
      </c>
      <c r="O459" s="63">
        <f t="shared" ref="O459:Q459" si="258">O460</f>
        <v>0</v>
      </c>
      <c r="P459" s="63">
        <f t="shared" si="258"/>
        <v>0</v>
      </c>
      <c r="Q459" s="63">
        <f t="shared" si="258"/>
        <v>25.923999999999999</v>
      </c>
      <c r="R459" s="48">
        <f t="shared" si="234"/>
        <v>25.923999999999999</v>
      </c>
      <c r="S459" s="33"/>
    </row>
    <row r="460" spans="1:19" s="6" customFormat="1" ht="15">
      <c r="A460" s="465"/>
      <c r="B460" s="458"/>
      <c r="C460" s="455"/>
      <c r="D460" s="455"/>
      <c r="E460" s="458"/>
      <c r="F460" s="458"/>
      <c r="G460" s="458"/>
      <c r="H460" s="458"/>
      <c r="I460" s="69" t="s">
        <v>25</v>
      </c>
      <c r="J460" s="517"/>
      <c r="K460" s="70" t="s">
        <v>26</v>
      </c>
      <c r="L460" s="70"/>
      <c r="M460" s="70"/>
      <c r="N460" s="60">
        <v>0</v>
      </c>
      <c r="O460" s="60">
        <v>0</v>
      </c>
      <c r="P460" s="60">
        <v>0</v>
      </c>
      <c r="Q460" s="60">
        <v>25.923999999999999</v>
      </c>
      <c r="R460" s="48">
        <f t="shared" si="234"/>
        <v>25.923999999999999</v>
      </c>
      <c r="S460" s="33"/>
    </row>
    <row r="461" spans="1:19" s="6" customFormat="1" ht="38.25">
      <c r="A461" s="465"/>
      <c r="B461" s="458"/>
      <c r="C461" s="455"/>
      <c r="D461" s="455"/>
      <c r="E461" s="458"/>
      <c r="F461" s="458"/>
      <c r="G461" s="458"/>
      <c r="H461" s="458"/>
      <c r="I461" s="67" t="s">
        <v>43</v>
      </c>
      <c r="J461" s="517"/>
      <c r="K461" s="68" t="s">
        <v>76</v>
      </c>
      <c r="L461" s="68"/>
      <c r="M461" s="68"/>
      <c r="N461" s="63">
        <f>N462</f>
        <v>0</v>
      </c>
      <c r="O461" s="63">
        <f t="shared" ref="O461:Q461" si="259">O462</f>
        <v>0</v>
      </c>
      <c r="P461" s="63">
        <f t="shared" si="259"/>
        <v>0</v>
      </c>
      <c r="Q461" s="63">
        <f t="shared" si="259"/>
        <v>4.4749999999999996</v>
      </c>
      <c r="R461" s="48">
        <f t="shared" si="234"/>
        <v>4.4749999999999996</v>
      </c>
      <c r="S461" s="33"/>
    </row>
    <row r="462" spans="1:19" s="6" customFormat="1" ht="15">
      <c r="A462" s="466"/>
      <c r="B462" s="459"/>
      <c r="C462" s="455"/>
      <c r="D462" s="455"/>
      <c r="E462" s="458"/>
      <c r="F462" s="458"/>
      <c r="G462" s="458"/>
      <c r="H462" s="458"/>
      <c r="I462" s="69" t="s">
        <v>25</v>
      </c>
      <c r="J462" s="518"/>
      <c r="K462" s="70" t="s">
        <v>26</v>
      </c>
      <c r="L462" s="70"/>
      <c r="M462" s="70"/>
      <c r="N462" s="60">
        <v>0</v>
      </c>
      <c r="O462" s="60">
        <v>0</v>
      </c>
      <c r="P462" s="60">
        <v>0</v>
      </c>
      <c r="Q462" s="60">
        <v>4.4749999999999996</v>
      </c>
      <c r="R462" s="48">
        <f t="shared" si="234"/>
        <v>4.4749999999999996</v>
      </c>
      <c r="S462" s="33"/>
    </row>
    <row r="463" spans="1:19" s="6" customFormat="1" ht="15" customHeight="1">
      <c r="A463" s="544">
        <v>17</v>
      </c>
      <c r="B463" s="530" t="s">
        <v>94</v>
      </c>
      <c r="C463" s="455"/>
      <c r="D463" s="455"/>
      <c r="E463" s="458"/>
      <c r="F463" s="458"/>
      <c r="G463" s="458"/>
      <c r="H463" s="458"/>
      <c r="I463" s="64" t="s">
        <v>22</v>
      </c>
      <c r="J463" s="460">
        <v>459</v>
      </c>
      <c r="K463" s="42"/>
      <c r="L463" s="42"/>
      <c r="M463" s="42"/>
      <c r="N463" s="75">
        <f>N464+N466+N468</f>
        <v>0</v>
      </c>
      <c r="O463" s="75">
        <f t="shared" ref="O463:Q463" si="260">O464+O466+O468</f>
        <v>94.673200000000008</v>
      </c>
      <c r="P463" s="75">
        <f t="shared" si="260"/>
        <v>142.679</v>
      </c>
      <c r="Q463" s="75">
        <f t="shared" si="260"/>
        <v>158.488</v>
      </c>
      <c r="R463" s="43">
        <f>N463+O463+P463+Q463</f>
        <v>395.84019999999998</v>
      </c>
      <c r="S463" s="33"/>
    </row>
    <row r="464" spans="1:19" s="6" customFormat="1" ht="61.5" customHeight="1">
      <c r="A464" s="544"/>
      <c r="B464" s="530"/>
      <c r="C464" s="455"/>
      <c r="D464" s="455"/>
      <c r="E464" s="458"/>
      <c r="F464" s="458"/>
      <c r="G464" s="458"/>
      <c r="H464" s="458"/>
      <c r="I464" s="54" t="s">
        <v>95</v>
      </c>
      <c r="J464" s="461"/>
      <c r="K464" s="47" t="s">
        <v>24</v>
      </c>
      <c r="L464" s="47"/>
      <c r="M464" s="47"/>
      <c r="N464" s="48">
        <f>N465</f>
        <v>0</v>
      </c>
      <c r="O464" s="48">
        <f t="shared" ref="O464:Q464" si="261">O465</f>
        <v>87.805199999999999</v>
      </c>
      <c r="P464" s="48">
        <f t="shared" si="261"/>
        <v>132.31800000000001</v>
      </c>
      <c r="Q464" s="48">
        <f t="shared" si="261"/>
        <v>138.29</v>
      </c>
      <c r="R464" s="48">
        <f t="shared" ref="R464" si="262">N464+O464+P464+Q464</f>
        <v>358.41319999999996</v>
      </c>
      <c r="S464" s="33"/>
    </row>
    <row r="465" spans="1:19" s="6" customFormat="1" ht="15">
      <c r="A465" s="544"/>
      <c r="B465" s="530"/>
      <c r="C465" s="455"/>
      <c r="D465" s="455"/>
      <c r="E465" s="458"/>
      <c r="F465" s="458"/>
      <c r="G465" s="458"/>
      <c r="H465" s="458"/>
      <c r="I465" s="69" t="s">
        <v>25</v>
      </c>
      <c r="J465" s="461"/>
      <c r="K465" s="70" t="s">
        <v>26</v>
      </c>
      <c r="L465" s="70"/>
      <c r="M465" s="70"/>
      <c r="N465" s="60">
        <v>0</v>
      </c>
      <c r="O465" s="60">
        <v>87.805199999999999</v>
      </c>
      <c r="P465" s="60">
        <v>132.31800000000001</v>
      </c>
      <c r="Q465" s="60">
        <v>138.29</v>
      </c>
      <c r="R465" s="48">
        <f t="shared" si="184"/>
        <v>358.41319999999996</v>
      </c>
      <c r="S465" s="33"/>
    </row>
    <row r="466" spans="1:19" s="6" customFormat="1" ht="25.5">
      <c r="A466" s="544"/>
      <c r="B466" s="530"/>
      <c r="C466" s="455"/>
      <c r="D466" s="455"/>
      <c r="E466" s="458"/>
      <c r="F466" s="458"/>
      <c r="G466" s="458"/>
      <c r="H466" s="458"/>
      <c r="I466" s="67" t="s">
        <v>96</v>
      </c>
      <c r="J466" s="461"/>
      <c r="K466" s="68" t="s">
        <v>28</v>
      </c>
      <c r="L466" s="68"/>
      <c r="M466" s="68"/>
      <c r="N466" s="63">
        <f>N467</f>
        <v>0</v>
      </c>
      <c r="O466" s="63">
        <f t="shared" ref="O466:Q466" si="263">O467</f>
        <v>5.81</v>
      </c>
      <c r="P466" s="63">
        <f t="shared" si="263"/>
        <v>6</v>
      </c>
      <c r="Q466" s="63">
        <f t="shared" si="263"/>
        <v>6.5880000000000001</v>
      </c>
      <c r="R466" s="48">
        <f t="shared" si="184"/>
        <v>18.398</v>
      </c>
      <c r="S466" s="33"/>
    </row>
    <row r="467" spans="1:19" s="6" customFormat="1" ht="15">
      <c r="A467" s="544"/>
      <c r="B467" s="530"/>
      <c r="C467" s="455"/>
      <c r="D467" s="455"/>
      <c r="E467" s="458"/>
      <c r="F467" s="458"/>
      <c r="G467" s="458"/>
      <c r="H467" s="458"/>
      <c r="I467" s="69" t="s">
        <v>25</v>
      </c>
      <c r="J467" s="461"/>
      <c r="K467" s="70" t="s">
        <v>26</v>
      </c>
      <c r="L467" s="70"/>
      <c r="M467" s="70"/>
      <c r="N467" s="60">
        <v>0</v>
      </c>
      <c r="O467" s="60">
        <v>5.81</v>
      </c>
      <c r="P467" s="60">
        <v>6</v>
      </c>
      <c r="Q467" s="60">
        <v>6.5880000000000001</v>
      </c>
      <c r="R467" s="48">
        <f t="shared" si="184"/>
        <v>18.398</v>
      </c>
      <c r="S467" s="33"/>
    </row>
    <row r="468" spans="1:19" s="6" customFormat="1" ht="38.25">
      <c r="A468" s="544"/>
      <c r="B468" s="530"/>
      <c r="C468" s="455"/>
      <c r="D468" s="455"/>
      <c r="E468" s="458"/>
      <c r="F468" s="458"/>
      <c r="G468" s="458"/>
      <c r="H468" s="458"/>
      <c r="I468" s="67" t="s">
        <v>97</v>
      </c>
      <c r="J468" s="461"/>
      <c r="K468" s="68" t="s">
        <v>30</v>
      </c>
      <c r="L468" s="68"/>
      <c r="M468" s="68"/>
      <c r="N468" s="63">
        <f>N469</f>
        <v>0</v>
      </c>
      <c r="O468" s="63">
        <f t="shared" ref="O468:Q468" si="264">O469</f>
        <v>1.0580000000000001</v>
      </c>
      <c r="P468" s="63">
        <f t="shared" si="264"/>
        <v>4.3609999999999998</v>
      </c>
      <c r="Q468" s="63">
        <f t="shared" si="264"/>
        <v>13.61</v>
      </c>
      <c r="R468" s="48">
        <f t="shared" si="184"/>
        <v>19.029</v>
      </c>
      <c r="S468" s="33"/>
    </row>
    <row r="469" spans="1:19" s="6" customFormat="1" ht="15">
      <c r="A469" s="544"/>
      <c r="B469" s="530"/>
      <c r="C469" s="455"/>
      <c r="D469" s="455"/>
      <c r="E469" s="458"/>
      <c r="F469" s="458"/>
      <c r="G469" s="458"/>
      <c r="H469" s="458"/>
      <c r="I469" s="69" t="s">
        <v>25</v>
      </c>
      <c r="J469" s="461"/>
      <c r="K469" s="70" t="s">
        <v>26</v>
      </c>
      <c r="L469" s="70"/>
      <c r="M469" s="70"/>
      <c r="N469" s="60">
        <v>0</v>
      </c>
      <c r="O469" s="60">
        <v>1.0580000000000001</v>
      </c>
      <c r="P469" s="60">
        <v>4.3609999999999998</v>
      </c>
      <c r="Q469" s="60">
        <v>13.61</v>
      </c>
      <c r="R469" s="48">
        <f t="shared" si="184"/>
        <v>19.029</v>
      </c>
      <c r="S469" s="33"/>
    </row>
    <row r="470" spans="1:19" s="3" customFormat="1" ht="15" customHeight="1">
      <c r="A470" s="544">
        <v>18</v>
      </c>
      <c r="B470" s="530" t="s">
        <v>103</v>
      </c>
      <c r="C470" s="455"/>
      <c r="D470" s="455"/>
      <c r="E470" s="458"/>
      <c r="F470" s="458"/>
      <c r="G470" s="458"/>
      <c r="H470" s="458"/>
      <c r="I470" s="40" t="s">
        <v>22</v>
      </c>
      <c r="J470" s="470">
        <v>463</v>
      </c>
      <c r="K470" s="81"/>
      <c r="L470" s="81"/>
      <c r="M470" s="81"/>
      <c r="N470" s="82">
        <f>N471+N473+N475+N477</f>
        <v>0</v>
      </c>
      <c r="O470" s="82">
        <f t="shared" ref="O470:Q470" si="265">O471+O473+O475+O477</f>
        <v>976.71479999999997</v>
      </c>
      <c r="P470" s="82">
        <f t="shared" si="265"/>
        <v>996.1959734699999</v>
      </c>
      <c r="Q470" s="82">
        <f t="shared" si="265"/>
        <v>542.25099999999998</v>
      </c>
      <c r="R470" s="43">
        <f t="shared" ref="R470:R506" si="266">N470+O470+P470+Q470</f>
        <v>2515.1617734699998</v>
      </c>
      <c r="S470" s="84"/>
    </row>
    <row r="471" spans="1:19" s="3" customFormat="1" ht="38.25" customHeight="1">
      <c r="A471" s="544"/>
      <c r="B471" s="530"/>
      <c r="C471" s="455"/>
      <c r="D471" s="455"/>
      <c r="E471" s="458"/>
      <c r="F471" s="458"/>
      <c r="G471" s="458"/>
      <c r="H471" s="458"/>
      <c r="I471" s="54" t="s">
        <v>104</v>
      </c>
      <c r="J471" s="470"/>
      <c r="K471" s="47" t="s">
        <v>24</v>
      </c>
      <c r="L471" s="47"/>
      <c r="M471" s="47"/>
      <c r="N471" s="48">
        <f>N472</f>
        <v>0</v>
      </c>
      <c r="O471" s="48">
        <f t="shared" ref="O471:Q471" si="267">O472</f>
        <v>65.594800000000006</v>
      </c>
      <c r="P471" s="48">
        <f t="shared" si="267"/>
        <v>90.144000000000005</v>
      </c>
      <c r="Q471" s="48">
        <f t="shared" si="267"/>
        <v>84.421000000000006</v>
      </c>
      <c r="R471" s="48">
        <f t="shared" si="266"/>
        <v>240.15980000000002</v>
      </c>
      <c r="S471" s="30"/>
    </row>
    <row r="472" spans="1:19" s="3" customFormat="1" ht="15">
      <c r="A472" s="544"/>
      <c r="B472" s="530"/>
      <c r="C472" s="455"/>
      <c r="D472" s="455"/>
      <c r="E472" s="458"/>
      <c r="F472" s="458"/>
      <c r="G472" s="458"/>
      <c r="H472" s="458"/>
      <c r="I472" s="69" t="s">
        <v>25</v>
      </c>
      <c r="J472" s="470"/>
      <c r="K472" s="70" t="s">
        <v>26</v>
      </c>
      <c r="L472" s="70"/>
      <c r="M472" s="70"/>
      <c r="N472" s="60">
        <f>N473</f>
        <v>0</v>
      </c>
      <c r="O472" s="60">
        <v>65.594800000000006</v>
      </c>
      <c r="P472" s="60">
        <v>90.144000000000005</v>
      </c>
      <c r="Q472" s="60">
        <v>84.421000000000006</v>
      </c>
      <c r="R472" s="48">
        <f t="shared" si="266"/>
        <v>240.15980000000002</v>
      </c>
      <c r="S472" s="30"/>
    </row>
    <row r="473" spans="1:19" s="3" customFormat="1" ht="25.5">
      <c r="A473" s="544"/>
      <c r="B473" s="530"/>
      <c r="C473" s="455"/>
      <c r="D473" s="455"/>
      <c r="E473" s="458"/>
      <c r="F473" s="458"/>
      <c r="G473" s="458"/>
      <c r="H473" s="458"/>
      <c r="I473" s="69" t="s">
        <v>105</v>
      </c>
      <c r="J473" s="470"/>
      <c r="K473" s="68" t="s">
        <v>28</v>
      </c>
      <c r="L473" s="68"/>
      <c r="M473" s="68"/>
      <c r="N473" s="48">
        <f>N474</f>
        <v>0</v>
      </c>
      <c r="O473" s="48">
        <f t="shared" ref="O473:Q473" si="268">O474</f>
        <v>0</v>
      </c>
      <c r="P473" s="48">
        <f t="shared" si="268"/>
        <v>10.56797347</v>
      </c>
      <c r="Q473" s="48">
        <f t="shared" si="268"/>
        <v>0</v>
      </c>
      <c r="R473" s="48">
        <f t="shared" si="266"/>
        <v>10.56797347</v>
      </c>
      <c r="S473" s="30"/>
    </row>
    <row r="474" spans="1:19" s="3" customFormat="1" ht="15">
      <c r="A474" s="544"/>
      <c r="B474" s="530"/>
      <c r="C474" s="455"/>
      <c r="D474" s="455"/>
      <c r="E474" s="458"/>
      <c r="F474" s="458"/>
      <c r="G474" s="458"/>
      <c r="H474" s="458"/>
      <c r="I474" s="69" t="s">
        <v>25</v>
      </c>
      <c r="J474" s="470"/>
      <c r="K474" s="70" t="s">
        <v>26</v>
      </c>
      <c r="L474" s="70"/>
      <c r="M474" s="70"/>
      <c r="N474" s="60">
        <f>N477</f>
        <v>0</v>
      </c>
      <c r="O474" s="60">
        <v>0</v>
      </c>
      <c r="P474" s="60">
        <v>10.56797347</v>
      </c>
      <c r="Q474" s="60">
        <v>0</v>
      </c>
      <c r="R474" s="48">
        <f t="shared" si="266"/>
        <v>10.56797347</v>
      </c>
      <c r="S474" s="30"/>
    </row>
    <row r="475" spans="1:19" s="3" customFormat="1" ht="25.5">
      <c r="A475" s="544"/>
      <c r="B475" s="530"/>
      <c r="C475" s="455"/>
      <c r="D475" s="455"/>
      <c r="E475" s="458"/>
      <c r="F475" s="458"/>
      <c r="G475" s="458"/>
      <c r="H475" s="458"/>
      <c r="I475" s="67" t="s">
        <v>27</v>
      </c>
      <c r="J475" s="470"/>
      <c r="K475" s="68" t="s">
        <v>52</v>
      </c>
      <c r="L475" s="68"/>
      <c r="M475" s="68"/>
      <c r="N475" s="63">
        <f>N476</f>
        <v>0</v>
      </c>
      <c r="O475" s="63">
        <f t="shared" ref="O475:Q475" si="269">O476</f>
        <v>1.681</v>
      </c>
      <c r="P475" s="63">
        <f t="shared" si="269"/>
        <v>0</v>
      </c>
      <c r="Q475" s="63">
        <f t="shared" si="269"/>
        <v>0.5</v>
      </c>
      <c r="R475" s="48">
        <f t="shared" si="266"/>
        <v>2.181</v>
      </c>
      <c r="S475" s="30"/>
    </row>
    <row r="476" spans="1:19" s="3" customFormat="1" ht="15">
      <c r="A476" s="544"/>
      <c r="B476" s="530"/>
      <c r="C476" s="455"/>
      <c r="D476" s="455"/>
      <c r="E476" s="458"/>
      <c r="F476" s="458"/>
      <c r="G476" s="458"/>
      <c r="H476" s="458"/>
      <c r="I476" s="69" t="s">
        <v>25</v>
      </c>
      <c r="J476" s="470"/>
      <c r="K476" s="70" t="s">
        <v>26</v>
      </c>
      <c r="L476" s="70"/>
      <c r="M476" s="70"/>
      <c r="N476" s="60">
        <v>0</v>
      </c>
      <c r="O476" s="60">
        <v>1.681</v>
      </c>
      <c r="P476" s="60">
        <v>0</v>
      </c>
      <c r="Q476" s="60">
        <v>0.5</v>
      </c>
      <c r="R476" s="48">
        <f t="shared" si="266"/>
        <v>2.181</v>
      </c>
      <c r="S476" s="30"/>
    </row>
    <row r="477" spans="1:19" s="3" customFormat="1" ht="25.5">
      <c r="A477" s="544"/>
      <c r="B477" s="530"/>
      <c r="C477" s="455"/>
      <c r="D477" s="455"/>
      <c r="E477" s="458"/>
      <c r="F477" s="458"/>
      <c r="G477" s="458"/>
      <c r="H477" s="458"/>
      <c r="I477" s="67" t="s">
        <v>106</v>
      </c>
      <c r="J477" s="470"/>
      <c r="K477" s="68" t="s">
        <v>107</v>
      </c>
      <c r="L477" s="68"/>
      <c r="M477" s="68"/>
      <c r="N477" s="63">
        <f>N478+N479</f>
        <v>0</v>
      </c>
      <c r="O477" s="63">
        <f t="shared" ref="O477:Q477" si="270">O478+O479</f>
        <v>909.43899999999996</v>
      </c>
      <c r="P477" s="63">
        <f t="shared" si="270"/>
        <v>895.48399999999992</v>
      </c>
      <c r="Q477" s="63">
        <f t="shared" si="270"/>
        <v>457.33</v>
      </c>
      <c r="R477" s="48">
        <f t="shared" si="266"/>
        <v>2262.2529999999997</v>
      </c>
      <c r="S477" s="30"/>
    </row>
    <row r="478" spans="1:19" s="3" customFormat="1" ht="15">
      <c r="A478" s="544"/>
      <c r="B478" s="530"/>
      <c r="C478" s="455"/>
      <c r="D478" s="455"/>
      <c r="E478" s="458"/>
      <c r="F478" s="458"/>
      <c r="G478" s="458"/>
      <c r="H478" s="458"/>
      <c r="I478" s="69" t="s">
        <v>25</v>
      </c>
      <c r="J478" s="470"/>
      <c r="K478" s="70" t="s">
        <v>26</v>
      </c>
      <c r="L478" s="70"/>
      <c r="M478" s="70"/>
      <c r="N478" s="60">
        <v>0</v>
      </c>
      <c r="O478" s="60">
        <v>150</v>
      </c>
      <c r="P478" s="60">
        <v>140.852</v>
      </c>
      <c r="Q478" s="60">
        <v>150</v>
      </c>
      <c r="R478" s="48">
        <f t="shared" si="266"/>
        <v>440.85199999999998</v>
      </c>
      <c r="S478" s="30"/>
    </row>
    <row r="479" spans="1:19" s="3" customFormat="1" ht="25.5">
      <c r="A479" s="544"/>
      <c r="B479" s="530"/>
      <c r="C479" s="455"/>
      <c r="D479" s="455"/>
      <c r="E479" s="458"/>
      <c r="F479" s="458"/>
      <c r="G479" s="458"/>
      <c r="H479" s="458"/>
      <c r="I479" s="69" t="s">
        <v>47</v>
      </c>
      <c r="J479" s="470"/>
      <c r="K479" s="70" t="s">
        <v>48</v>
      </c>
      <c r="L479" s="70"/>
      <c r="M479" s="70"/>
      <c r="N479" s="60">
        <v>0</v>
      </c>
      <c r="O479" s="60">
        <v>759.43899999999996</v>
      </c>
      <c r="P479" s="60">
        <v>754.63199999999995</v>
      </c>
      <c r="Q479" s="60">
        <v>307.33</v>
      </c>
      <c r="R479" s="48">
        <f t="shared" si="266"/>
        <v>1821.4009999999998</v>
      </c>
      <c r="S479" s="30"/>
    </row>
    <row r="480" spans="1:19" s="3" customFormat="1" ht="18" customHeight="1">
      <c r="A480" s="464">
        <v>19</v>
      </c>
      <c r="B480" s="457" t="s">
        <v>108</v>
      </c>
      <c r="C480" s="455"/>
      <c r="D480" s="455"/>
      <c r="E480" s="458"/>
      <c r="F480" s="458"/>
      <c r="G480" s="458"/>
      <c r="H480" s="458"/>
      <c r="I480" s="83" t="s">
        <v>22</v>
      </c>
      <c r="J480" s="41"/>
      <c r="K480" s="81"/>
      <c r="L480" s="81"/>
      <c r="M480" s="81"/>
      <c r="N480" s="82">
        <f>N481+N484+N487</f>
        <v>0</v>
      </c>
      <c r="O480" s="82">
        <f t="shared" ref="O480:Q480" si="271">O481+O484+O487</f>
        <v>2071.29</v>
      </c>
      <c r="P480" s="82">
        <f t="shared" si="271"/>
        <v>3111.4683999999997</v>
      </c>
      <c r="Q480" s="82">
        <f t="shared" si="271"/>
        <v>6116.3899999999994</v>
      </c>
      <c r="R480" s="43">
        <f t="shared" si="266"/>
        <v>11299.148399999998</v>
      </c>
      <c r="S480" s="84"/>
    </row>
    <row r="481" spans="1:19" s="3" customFormat="1" ht="38.25" customHeight="1">
      <c r="A481" s="465"/>
      <c r="B481" s="458"/>
      <c r="C481" s="455"/>
      <c r="D481" s="455"/>
      <c r="E481" s="458"/>
      <c r="F481" s="458"/>
      <c r="G481" s="458"/>
      <c r="H481" s="458"/>
      <c r="I481" s="67" t="s">
        <v>113</v>
      </c>
      <c r="J481" s="470">
        <v>467</v>
      </c>
      <c r="K481" s="68" t="s">
        <v>114</v>
      </c>
      <c r="L481" s="68"/>
      <c r="M481" s="68"/>
      <c r="N481" s="48">
        <f>N482+N483</f>
        <v>0</v>
      </c>
      <c r="O481" s="48">
        <f t="shared" ref="O481:Q481" si="272">O482+O483</f>
        <v>1682.2530000000002</v>
      </c>
      <c r="P481" s="48">
        <f t="shared" si="272"/>
        <v>2891.4683999999997</v>
      </c>
      <c r="Q481" s="48">
        <f t="shared" si="272"/>
        <v>1954.6079999999999</v>
      </c>
      <c r="R481" s="48">
        <f t="shared" si="266"/>
        <v>6528.3294000000005</v>
      </c>
      <c r="S481" s="33"/>
    </row>
    <row r="482" spans="1:19" s="3" customFormat="1" ht="15">
      <c r="A482" s="465"/>
      <c r="B482" s="458"/>
      <c r="C482" s="455"/>
      <c r="D482" s="455"/>
      <c r="E482" s="458"/>
      <c r="F482" s="458"/>
      <c r="G482" s="458"/>
      <c r="H482" s="458"/>
      <c r="I482" s="69" t="s">
        <v>25</v>
      </c>
      <c r="J482" s="470"/>
      <c r="K482" s="70" t="s">
        <v>26</v>
      </c>
      <c r="L482" s="70"/>
      <c r="M482" s="70"/>
      <c r="N482" s="51">
        <v>0</v>
      </c>
      <c r="O482" s="51">
        <v>237.89</v>
      </c>
      <c r="P482" s="60">
        <v>75.960999999999999</v>
      </c>
      <c r="Q482" s="60">
        <v>0</v>
      </c>
      <c r="R482" s="48">
        <f t="shared" si="266"/>
        <v>313.851</v>
      </c>
      <c r="S482" s="33"/>
    </row>
    <row r="483" spans="1:19" s="3" customFormat="1" ht="25.5">
      <c r="A483" s="465"/>
      <c r="B483" s="458"/>
      <c r="C483" s="455"/>
      <c r="D483" s="455"/>
      <c r="E483" s="458"/>
      <c r="F483" s="458"/>
      <c r="G483" s="458"/>
      <c r="H483" s="458"/>
      <c r="I483" s="69" t="s">
        <v>47</v>
      </c>
      <c r="J483" s="470"/>
      <c r="K483" s="70" t="s">
        <v>48</v>
      </c>
      <c r="L483" s="70"/>
      <c r="M483" s="70"/>
      <c r="N483" s="51">
        <v>0</v>
      </c>
      <c r="O483" s="51">
        <v>1444.3630000000001</v>
      </c>
      <c r="P483" s="60">
        <v>2815.5074</v>
      </c>
      <c r="Q483" s="60">
        <v>1954.6079999999999</v>
      </c>
      <c r="R483" s="48">
        <f t="shared" si="266"/>
        <v>6214.4784</v>
      </c>
      <c r="S483" s="33"/>
    </row>
    <row r="484" spans="1:19" s="3" customFormat="1" ht="25.5">
      <c r="A484" s="465"/>
      <c r="B484" s="458"/>
      <c r="C484" s="455"/>
      <c r="D484" s="455"/>
      <c r="E484" s="458"/>
      <c r="F484" s="458"/>
      <c r="G484" s="458"/>
      <c r="H484" s="458"/>
      <c r="I484" s="67" t="s">
        <v>27</v>
      </c>
      <c r="J484" s="470"/>
      <c r="K484" s="68" t="s">
        <v>59</v>
      </c>
      <c r="L484" s="68"/>
      <c r="M484" s="68"/>
      <c r="N484" s="63">
        <f>N485+N486</f>
        <v>0</v>
      </c>
      <c r="O484" s="63">
        <f t="shared" ref="O484:Q484" si="273">O485+O486</f>
        <v>389.03700000000003</v>
      </c>
      <c r="P484" s="63">
        <f t="shared" si="273"/>
        <v>150</v>
      </c>
      <c r="Q484" s="63">
        <f t="shared" si="273"/>
        <v>152.16399999999999</v>
      </c>
      <c r="R484" s="48">
        <f t="shared" si="266"/>
        <v>691.20100000000002</v>
      </c>
      <c r="S484" s="33"/>
    </row>
    <row r="485" spans="1:19" s="3" customFormat="1" ht="15">
      <c r="A485" s="465"/>
      <c r="B485" s="458"/>
      <c r="C485" s="455"/>
      <c r="D485" s="455"/>
      <c r="E485" s="458"/>
      <c r="F485" s="458"/>
      <c r="G485" s="458"/>
      <c r="H485" s="458"/>
      <c r="I485" s="69" t="s">
        <v>25</v>
      </c>
      <c r="J485" s="470"/>
      <c r="K485" s="70" t="s">
        <v>26</v>
      </c>
      <c r="L485" s="70"/>
      <c r="M485" s="70"/>
      <c r="N485" s="60">
        <v>0</v>
      </c>
      <c r="O485" s="60">
        <v>74.037000000000006</v>
      </c>
      <c r="P485" s="60">
        <v>150</v>
      </c>
      <c r="Q485" s="60">
        <v>152.16399999999999</v>
      </c>
      <c r="R485" s="48">
        <f t="shared" si="266"/>
        <v>376.20100000000002</v>
      </c>
      <c r="S485" s="33"/>
    </row>
    <row r="486" spans="1:19" s="3" customFormat="1" ht="25.5">
      <c r="A486" s="465"/>
      <c r="B486" s="458"/>
      <c r="C486" s="455"/>
      <c r="D486" s="455"/>
      <c r="E486" s="458"/>
      <c r="F486" s="458"/>
      <c r="G486" s="458"/>
      <c r="H486" s="458"/>
      <c r="I486" s="69" t="s">
        <v>47</v>
      </c>
      <c r="J486" s="470"/>
      <c r="K486" s="70" t="s">
        <v>48</v>
      </c>
      <c r="L486" s="70"/>
      <c r="M486" s="70"/>
      <c r="N486" s="60">
        <v>0</v>
      </c>
      <c r="O486" s="60">
        <v>315</v>
      </c>
      <c r="P486" s="60">
        <v>0</v>
      </c>
      <c r="Q486" s="60">
        <v>0</v>
      </c>
      <c r="R486" s="48">
        <f t="shared" si="266"/>
        <v>315</v>
      </c>
      <c r="S486" s="33"/>
    </row>
    <row r="487" spans="1:19" s="3" customFormat="1" ht="25.5">
      <c r="A487" s="465"/>
      <c r="B487" s="458"/>
      <c r="C487" s="455"/>
      <c r="D487" s="455"/>
      <c r="E487" s="458"/>
      <c r="F487" s="458"/>
      <c r="G487" s="458"/>
      <c r="H487" s="458"/>
      <c r="I487" s="67" t="s">
        <v>120</v>
      </c>
      <c r="J487" s="470"/>
      <c r="K487" s="68" t="s">
        <v>121</v>
      </c>
      <c r="L487" s="68"/>
      <c r="M487" s="68"/>
      <c r="N487" s="63">
        <f>N488+N489</f>
        <v>0</v>
      </c>
      <c r="O487" s="63">
        <f t="shared" ref="O487:Q487" si="274">O488+O489</f>
        <v>0</v>
      </c>
      <c r="P487" s="63">
        <f t="shared" si="274"/>
        <v>70</v>
      </c>
      <c r="Q487" s="63">
        <f t="shared" si="274"/>
        <v>4009.6179999999999</v>
      </c>
      <c r="R487" s="48">
        <f t="shared" si="266"/>
        <v>4079.6179999999999</v>
      </c>
      <c r="S487" s="33"/>
    </row>
    <row r="488" spans="1:19" s="3" customFormat="1" ht="15">
      <c r="A488" s="465"/>
      <c r="B488" s="458"/>
      <c r="C488" s="455"/>
      <c r="D488" s="455"/>
      <c r="E488" s="458"/>
      <c r="F488" s="458"/>
      <c r="G488" s="458"/>
      <c r="H488" s="458"/>
      <c r="I488" s="69" t="s">
        <v>25</v>
      </c>
      <c r="J488" s="470"/>
      <c r="K488" s="70" t="s">
        <v>26</v>
      </c>
      <c r="L488" s="70"/>
      <c r="M488" s="70"/>
      <c r="N488" s="60">
        <v>0</v>
      </c>
      <c r="O488" s="60">
        <v>0</v>
      </c>
      <c r="P488" s="60">
        <v>70</v>
      </c>
      <c r="Q488" s="60">
        <v>68.954999999999998</v>
      </c>
      <c r="R488" s="48">
        <f t="shared" si="266"/>
        <v>138.95499999999998</v>
      </c>
      <c r="S488" s="33"/>
    </row>
    <row r="489" spans="1:19" s="3" customFormat="1" ht="25.5">
      <c r="A489" s="465"/>
      <c r="B489" s="458"/>
      <c r="C489" s="455"/>
      <c r="D489" s="455"/>
      <c r="E489" s="458"/>
      <c r="F489" s="458"/>
      <c r="G489" s="458"/>
      <c r="H489" s="458"/>
      <c r="I489" s="69" t="s">
        <v>47</v>
      </c>
      <c r="J489" s="470"/>
      <c r="K489" s="70" t="s">
        <v>48</v>
      </c>
      <c r="L489" s="70"/>
      <c r="M489" s="70"/>
      <c r="N489" s="60">
        <v>0</v>
      </c>
      <c r="O489" s="60">
        <v>0</v>
      </c>
      <c r="P489" s="60">
        <v>0</v>
      </c>
      <c r="Q489" s="60">
        <v>3940.663</v>
      </c>
      <c r="R489" s="48">
        <f t="shared" si="266"/>
        <v>3940.663</v>
      </c>
      <c r="S489" s="33"/>
    </row>
    <row r="490" spans="1:19" s="3" customFormat="1" ht="20.100000000000001" customHeight="1">
      <c r="A490" s="464">
        <v>20</v>
      </c>
      <c r="B490" s="457" t="s">
        <v>124</v>
      </c>
      <c r="C490" s="455"/>
      <c r="D490" s="455"/>
      <c r="E490" s="458"/>
      <c r="F490" s="458"/>
      <c r="G490" s="458"/>
      <c r="H490" s="458"/>
      <c r="I490" s="64" t="s">
        <v>22</v>
      </c>
      <c r="J490" s="41"/>
      <c r="K490" s="74"/>
      <c r="L490" s="74"/>
      <c r="M490" s="74"/>
      <c r="N490" s="75">
        <f>N491+N493+N496</f>
        <v>0</v>
      </c>
      <c r="O490" s="75">
        <f t="shared" ref="O490:Q490" si="275">O491+O493+O496</f>
        <v>361.03</v>
      </c>
      <c r="P490" s="75">
        <f t="shared" si="275"/>
        <v>447.05100000000004</v>
      </c>
      <c r="Q490" s="75">
        <f t="shared" si="275"/>
        <v>501.56699999999995</v>
      </c>
      <c r="R490" s="43">
        <f t="shared" si="266"/>
        <v>1309.6479999999999</v>
      </c>
      <c r="S490" s="41"/>
    </row>
    <row r="491" spans="1:19" s="3" customFormat="1" ht="57.75" customHeight="1">
      <c r="A491" s="465"/>
      <c r="B491" s="458"/>
      <c r="C491" s="455"/>
      <c r="D491" s="455"/>
      <c r="E491" s="458"/>
      <c r="F491" s="458"/>
      <c r="G491" s="458"/>
      <c r="H491" s="458"/>
      <c r="I491" s="85" t="s">
        <v>125</v>
      </c>
      <c r="J491" s="460">
        <v>468</v>
      </c>
      <c r="K491" s="86" t="s">
        <v>24</v>
      </c>
      <c r="L491" s="86"/>
      <c r="M491" s="86"/>
      <c r="N491" s="63">
        <f>N492</f>
        <v>0</v>
      </c>
      <c r="O491" s="63">
        <f>O492</f>
        <v>63.576999999999998</v>
      </c>
      <c r="P491" s="63">
        <f>P492</f>
        <v>103.24</v>
      </c>
      <c r="Q491" s="63">
        <f>Q492</f>
        <v>412.78399999999999</v>
      </c>
      <c r="R491" s="48">
        <f t="shared" si="266"/>
        <v>579.601</v>
      </c>
      <c r="S491" s="33"/>
    </row>
    <row r="492" spans="1:19" s="3" customFormat="1" ht="15">
      <c r="A492" s="465"/>
      <c r="B492" s="458"/>
      <c r="C492" s="455"/>
      <c r="D492" s="455"/>
      <c r="E492" s="458"/>
      <c r="F492" s="458"/>
      <c r="G492" s="458"/>
      <c r="H492" s="458"/>
      <c r="I492" s="87" t="s">
        <v>25</v>
      </c>
      <c r="J492" s="461"/>
      <c r="K492" s="88" t="s">
        <v>26</v>
      </c>
      <c r="L492" s="88"/>
      <c r="M492" s="88"/>
      <c r="N492" s="60">
        <v>0</v>
      </c>
      <c r="O492" s="60">
        <v>63.576999999999998</v>
      </c>
      <c r="P492" s="60">
        <v>103.24</v>
      </c>
      <c r="Q492" s="60">
        <v>412.78399999999999</v>
      </c>
      <c r="R492" s="48">
        <f>N492+O492+P492+Q492</f>
        <v>579.601</v>
      </c>
      <c r="S492" s="33"/>
    </row>
    <row r="493" spans="1:19" s="3" customFormat="1" ht="38.25" customHeight="1">
      <c r="A493" s="465"/>
      <c r="B493" s="458"/>
      <c r="C493" s="455"/>
      <c r="D493" s="455"/>
      <c r="E493" s="458"/>
      <c r="F493" s="458"/>
      <c r="G493" s="458"/>
      <c r="H493" s="458"/>
      <c r="I493" s="85" t="s">
        <v>126</v>
      </c>
      <c r="J493" s="461"/>
      <c r="K493" s="86" t="s">
        <v>28</v>
      </c>
      <c r="L493" s="86"/>
      <c r="M493" s="86"/>
      <c r="N493" s="63">
        <f t="shared" ref="N493:Q493" si="276">N494+N495</f>
        <v>0</v>
      </c>
      <c r="O493" s="63">
        <f t="shared" si="276"/>
        <v>297.45299999999997</v>
      </c>
      <c r="P493" s="63">
        <f t="shared" si="276"/>
        <v>343.56200000000001</v>
      </c>
      <c r="Q493" s="63">
        <f t="shared" si="276"/>
        <v>86.704999999999998</v>
      </c>
      <c r="R493" s="48">
        <f t="shared" si="266"/>
        <v>727.72</v>
      </c>
      <c r="S493" s="33"/>
    </row>
    <row r="494" spans="1:19" s="3" customFormat="1" ht="15">
      <c r="A494" s="465"/>
      <c r="B494" s="458"/>
      <c r="C494" s="455"/>
      <c r="D494" s="455"/>
      <c r="E494" s="458"/>
      <c r="F494" s="458"/>
      <c r="G494" s="458"/>
      <c r="H494" s="458"/>
      <c r="I494" s="87" t="s">
        <v>25</v>
      </c>
      <c r="J494" s="461"/>
      <c r="K494" s="88" t="s">
        <v>26</v>
      </c>
      <c r="L494" s="88"/>
      <c r="M494" s="88"/>
      <c r="N494" s="60">
        <v>0</v>
      </c>
      <c r="O494" s="60">
        <v>297.45299999999997</v>
      </c>
      <c r="P494" s="60">
        <v>175.56100000000001</v>
      </c>
      <c r="Q494" s="60">
        <v>10.087999999999999</v>
      </c>
      <c r="R494" s="48">
        <f t="shared" si="266"/>
        <v>483.10200000000003</v>
      </c>
      <c r="S494" s="33"/>
    </row>
    <row r="495" spans="1:19" s="3" customFormat="1" ht="25.5">
      <c r="A495" s="465"/>
      <c r="B495" s="458"/>
      <c r="C495" s="455"/>
      <c r="D495" s="455"/>
      <c r="E495" s="458"/>
      <c r="F495" s="458"/>
      <c r="G495" s="458"/>
      <c r="H495" s="458"/>
      <c r="I495" s="87" t="s">
        <v>47</v>
      </c>
      <c r="J495" s="461"/>
      <c r="K495" s="88" t="s">
        <v>48</v>
      </c>
      <c r="L495" s="88"/>
      <c r="M495" s="88"/>
      <c r="N495" s="60">
        <v>0</v>
      </c>
      <c r="O495" s="60">
        <v>0</v>
      </c>
      <c r="P495" s="60">
        <v>168.001</v>
      </c>
      <c r="Q495" s="60">
        <v>76.617000000000004</v>
      </c>
      <c r="R495" s="48">
        <f t="shared" si="266"/>
        <v>244.61799999999999</v>
      </c>
      <c r="S495" s="33"/>
    </row>
    <row r="496" spans="1:19" s="3" customFormat="1" ht="25.5">
      <c r="A496" s="465"/>
      <c r="B496" s="458"/>
      <c r="C496" s="455"/>
      <c r="D496" s="455"/>
      <c r="E496" s="458"/>
      <c r="F496" s="458"/>
      <c r="G496" s="458"/>
      <c r="H496" s="458"/>
      <c r="I496" s="89" t="s">
        <v>27</v>
      </c>
      <c r="J496" s="461"/>
      <c r="K496" s="90" t="s">
        <v>114</v>
      </c>
      <c r="L496" s="90"/>
      <c r="M496" s="90"/>
      <c r="N496" s="91">
        <f>N497</f>
        <v>0</v>
      </c>
      <c r="O496" s="91">
        <f t="shared" ref="O496:Q496" si="277">O497</f>
        <v>0</v>
      </c>
      <c r="P496" s="91">
        <f t="shared" si="277"/>
        <v>0.249</v>
      </c>
      <c r="Q496" s="91">
        <f t="shared" si="277"/>
        <v>2.0779999999999998</v>
      </c>
      <c r="R496" s="48">
        <f t="shared" si="266"/>
        <v>2.327</v>
      </c>
      <c r="S496" s="30"/>
    </row>
    <row r="497" spans="1:19" s="3" customFormat="1" ht="15">
      <c r="A497" s="466"/>
      <c r="B497" s="459"/>
      <c r="C497" s="455"/>
      <c r="D497" s="455"/>
      <c r="E497" s="458"/>
      <c r="F497" s="458"/>
      <c r="G497" s="458"/>
      <c r="H497" s="458"/>
      <c r="I497" s="87" t="s">
        <v>25</v>
      </c>
      <c r="J497" s="461"/>
      <c r="K497" s="92" t="s">
        <v>26</v>
      </c>
      <c r="L497" s="92"/>
      <c r="M497" s="92"/>
      <c r="N497" s="93">
        <v>0</v>
      </c>
      <c r="O497" s="93">
        <v>0</v>
      </c>
      <c r="P497" s="93">
        <v>0.249</v>
      </c>
      <c r="Q497" s="93">
        <v>2.0779999999999998</v>
      </c>
      <c r="R497" s="48">
        <f t="shared" si="266"/>
        <v>2.327</v>
      </c>
      <c r="S497" s="30"/>
    </row>
    <row r="498" spans="1:19" s="3" customFormat="1" ht="15" customHeight="1">
      <c r="A498" s="464">
        <v>21</v>
      </c>
      <c r="B498" s="457" t="s">
        <v>127</v>
      </c>
      <c r="C498" s="455"/>
      <c r="D498" s="455"/>
      <c r="E498" s="458"/>
      <c r="F498" s="458"/>
      <c r="G498" s="458"/>
      <c r="H498" s="458"/>
      <c r="I498" s="94" t="s">
        <v>22</v>
      </c>
      <c r="J498" s="460">
        <v>468</v>
      </c>
      <c r="K498" s="95"/>
      <c r="L498" s="95"/>
      <c r="M498" s="95"/>
      <c r="N498" s="96">
        <f t="shared" ref="N498:Q498" si="278">N499+N501</f>
        <v>0</v>
      </c>
      <c r="O498" s="96">
        <f>O499+O501</f>
        <v>43.965000000000003</v>
      </c>
      <c r="P498" s="96">
        <f t="shared" si="278"/>
        <v>65.772999999999996</v>
      </c>
      <c r="Q498" s="96">
        <f t="shared" si="278"/>
        <v>99.834999999999994</v>
      </c>
      <c r="R498" s="43">
        <f t="shared" si="266"/>
        <v>209.57299999999998</v>
      </c>
      <c r="S498" s="84"/>
    </row>
    <row r="499" spans="1:19" s="3" customFormat="1" ht="51">
      <c r="A499" s="465"/>
      <c r="B499" s="458"/>
      <c r="C499" s="455"/>
      <c r="D499" s="455"/>
      <c r="E499" s="458"/>
      <c r="F499" s="458"/>
      <c r="G499" s="458"/>
      <c r="H499" s="458"/>
      <c r="I499" s="85" t="s">
        <v>125</v>
      </c>
      <c r="J499" s="461"/>
      <c r="K499" s="86" t="s">
        <v>24</v>
      </c>
      <c r="L499" s="90"/>
      <c r="M499" s="90"/>
      <c r="N499" s="91">
        <f>N500</f>
        <v>0</v>
      </c>
      <c r="O499" s="91">
        <f t="shared" ref="O499:Q501" si="279">O500</f>
        <v>43.965000000000003</v>
      </c>
      <c r="P499" s="91">
        <f t="shared" si="279"/>
        <v>65.602999999999994</v>
      </c>
      <c r="Q499" s="91">
        <f t="shared" si="279"/>
        <v>96.474999999999994</v>
      </c>
      <c r="R499" s="48">
        <f t="shared" si="266"/>
        <v>206.04300000000001</v>
      </c>
      <c r="S499" s="30"/>
    </row>
    <row r="500" spans="1:19" s="3" customFormat="1" ht="15">
      <c r="A500" s="465"/>
      <c r="B500" s="458"/>
      <c r="C500" s="455"/>
      <c r="D500" s="455"/>
      <c r="E500" s="458"/>
      <c r="F500" s="458"/>
      <c r="G500" s="458"/>
      <c r="H500" s="458"/>
      <c r="I500" s="87" t="s">
        <v>25</v>
      </c>
      <c r="J500" s="461"/>
      <c r="K500" s="88" t="s">
        <v>26</v>
      </c>
      <c r="L500" s="92"/>
      <c r="M500" s="92"/>
      <c r="N500" s="93">
        <v>0</v>
      </c>
      <c r="O500" s="93">
        <v>43.965000000000003</v>
      </c>
      <c r="P500" s="93">
        <v>65.602999999999994</v>
      </c>
      <c r="Q500" s="93">
        <v>96.474999999999994</v>
      </c>
      <c r="R500" s="48">
        <f t="shared" si="266"/>
        <v>206.04300000000001</v>
      </c>
      <c r="S500" s="30"/>
    </row>
    <row r="501" spans="1:19" s="3" customFormat="1" ht="38.25">
      <c r="A501" s="465"/>
      <c r="B501" s="458"/>
      <c r="C501" s="455"/>
      <c r="D501" s="455"/>
      <c r="E501" s="458"/>
      <c r="F501" s="458"/>
      <c r="G501" s="458"/>
      <c r="H501" s="458"/>
      <c r="I501" s="89" t="s">
        <v>43</v>
      </c>
      <c r="J501" s="461"/>
      <c r="K501" s="90" t="s">
        <v>76</v>
      </c>
      <c r="L501" s="92"/>
      <c r="M501" s="92"/>
      <c r="N501" s="91">
        <f>N502</f>
        <v>0</v>
      </c>
      <c r="O501" s="91">
        <f t="shared" si="279"/>
        <v>0</v>
      </c>
      <c r="P501" s="91">
        <f t="shared" si="279"/>
        <v>0.17</v>
      </c>
      <c r="Q501" s="91">
        <f t="shared" si="279"/>
        <v>3.36</v>
      </c>
      <c r="R501" s="48">
        <f t="shared" si="266"/>
        <v>3.53</v>
      </c>
      <c r="S501" s="339"/>
    </row>
    <row r="502" spans="1:19" s="3" customFormat="1" ht="15">
      <c r="A502" s="466"/>
      <c r="B502" s="459"/>
      <c r="C502" s="455"/>
      <c r="D502" s="455"/>
      <c r="E502" s="458"/>
      <c r="F502" s="458"/>
      <c r="G502" s="458"/>
      <c r="H502" s="458"/>
      <c r="I502" s="87" t="s">
        <v>25</v>
      </c>
      <c r="J502" s="462"/>
      <c r="K502" s="88" t="s">
        <v>26</v>
      </c>
      <c r="L502" s="92"/>
      <c r="M502" s="92"/>
      <c r="N502" s="93">
        <v>0</v>
      </c>
      <c r="O502" s="93">
        <v>0</v>
      </c>
      <c r="P502" s="93">
        <v>0.17</v>
      </c>
      <c r="Q502" s="93">
        <v>3.36</v>
      </c>
      <c r="R502" s="48">
        <f t="shared" si="266"/>
        <v>3.53</v>
      </c>
      <c r="S502" s="339"/>
    </row>
    <row r="503" spans="1:19" s="3" customFormat="1" ht="18.95" customHeight="1">
      <c r="A503" s="464">
        <v>22</v>
      </c>
      <c r="B503" s="457" t="s">
        <v>128</v>
      </c>
      <c r="C503" s="455"/>
      <c r="D503" s="455"/>
      <c r="E503" s="458"/>
      <c r="F503" s="458"/>
      <c r="G503" s="458"/>
      <c r="H503" s="458"/>
      <c r="I503" s="94" t="s">
        <v>22</v>
      </c>
      <c r="J503" s="507">
        <v>485</v>
      </c>
      <c r="K503" s="95"/>
      <c r="L503" s="95"/>
      <c r="M503" s="95"/>
      <c r="N503" s="96">
        <f>N504+N506+N508+N513+N516+N519</f>
        <v>0</v>
      </c>
      <c r="O503" s="96">
        <f>O504+O506+O508+O513+O516+O519</f>
        <v>9804.7837</v>
      </c>
      <c r="P503" s="96">
        <f t="shared" ref="P503:Q503" si="280">P504+P506+P508+P513+P516+P519</f>
        <v>19608.003000000001</v>
      </c>
      <c r="Q503" s="96">
        <f t="shared" si="280"/>
        <v>22668.936000000002</v>
      </c>
      <c r="R503" s="43">
        <f t="shared" si="266"/>
        <v>52081.722699999998</v>
      </c>
      <c r="S503" s="84"/>
    </row>
    <row r="504" spans="1:19" s="3" customFormat="1" ht="38.25" customHeight="1">
      <c r="A504" s="465"/>
      <c r="B504" s="458"/>
      <c r="C504" s="455"/>
      <c r="D504" s="455"/>
      <c r="E504" s="458"/>
      <c r="F504" s="458"/>
      <c r="G504" s="458"/>
      <c r="H504" s="458"/>
      <c r="I504" s="45" t="s">
        <v>129</v>
      </c>
      <c r="J504" s="508"/>
      <c r="K504" s="47" t="s">
        <v>24</v>
      </c>
      <c r="L504" s="47"/>
      <c r="M504" s="47"/>
      <c r="N504" s="48">
        <f>N505</f>
        <v>0</v>
      </c>
      <c r="O504" s="48">
        <f t="shared" ref="O504:Q504" si="281">O505</f>
        <v>48.039000000000001</v>
      </c>
      <c r="P504" s="48">
        <f t="shared" si="281"/>
        <v>202.11199999999999</v>
      </c>
      <c r="Q504" s="48">
        <f t="shared" si="281"/>
        <v>90.453999999999994</v>
      </c>
      <c r="R504" s="48">
        <f t="shared" si="266"/>
        <v>340.60500000000002</v>
      </c>
      <c r="S504" s="30"/>
    </row>
    <row r="505" spans="1:19" s="3" customFormat="1" ht="15">
      <c r="A505" s="465"/>
      <c r="B505" s="458"/>
      <c r="C505" s="455"/>
      <c r="D505" s="455"/>
      <c r="E505" s="458"/>
      <c r="F505" s="458"/>
      <c r="G505" s="458"/>
      <c r="H505" s="458"/>
      <c r="I505" s="49" t="s">
        <v>25</v>
      </c>
      <c r="J505" s="508"/>
      <c r="K505" s="50" t="s">
        <v>26</v>
      </c>
      <c r="L505" s="50"/>
      <c r="M505" s="50"/>
      <c r="N505" s="51">
        <v>0</v>
      </c>
      <c r="O505" s="51">
        <v>48.039000000000001</v>
      </c>
      <c r="P505" s="51">
        <v>202.11199999999999</v>
      </c>
      <c r="Q505" s="51">
        <v>90.453999999999994</v>
      </c>
      <c r="R505" s="48">
        <f t="shared" si="266"/>
        <v>340.60500000000002</v>
      </c>
      <c r="S505" s="30"/>
    </row>
    <row r="506" spans="1:19" s="3" customFormat="1" ht="25.5">
      <c r="A506" s="465"/>
      <c r="B506" s="458"/>
      <c r="C506" s="455"/>
      <c r="D506" s="455"/>
      <c r="E506" s="458"/>
      <c r="F506" s="458"/>
      <c r="G506" s="458"/>
      <c r="H506" s="458"/>
      <c r="I506" s="45" t="s">
        <v>27</v>
      </c>
      <c r="J506" s="508"/>
      <c r="K506" s="47" t="s">
        <v>28</v>
      </c>
      <c r="L506" s="47"/>
      <c r="M506" s="47"/>
      <c r="N506" s="48">
        <f>N507</f>
        <v>0</v>
      </c>
      <c r="O506" s="48">
        <f t="shared" ref="O506:Q506" si="282">O507</f>
        <v>1.409</v>
      </c>
      <c r="P506" s="48">
        <f t="shared" si="282"/>
        <v>1.161</v>
      </c>
      <c r="Q506" s="48">
        <f t="shared" si="282"/>
        <v>0.40500000000000003</v>
      </c>
      <c r="R506" s="48">
        <f t="shared" si="266"/>
        <v>2.9750000000000005</v>
      </c>
      <c r="S506" s="30"/>
    </row>
    <row r="507" spans="1:19" s="3" customFormat="1" ht="15">
      <c r="A507" s="465"/>
      <c r="B507" s="458"/>
      <c r="C507" s="455"/>
      <c r="D507" s="455"/>
      <c r="E507" s="458"/>
      <c r="F507" s="458"/>
      <c r="G507" s="458"/>
      <c r="H507" s="458"/>
      <c r="I507" s="49" t="s">
        <v>25</v>
      </c>
      <c r="J507" s="508"/>
      <c r="K507" s="50" t="s">
        <v>26</v>
      </c>
      <c r="L507" s="50"/>
      <c r="M507" s="50"/>
      <c r="N507" s="51">
        <v>0</v>
      </c>
      <c r="O507" s="51">
        <v>1.409</v>
      </c>
      <c r="P507" s="51">
        <v>1.161</v>
      </c>
      <c r="Q507" s="51">
        <v>0.40500000000000003</v>
      </c>
      <c r="R507" s="48">
        <f t="shared" ref="R507:R526" si="283">N507+O507+P507+Q507</f>
        <v>2.9750000000000005</v>
      </c>
      <c r="S507" s="30"/>
    </row>
    <row r="508" spans="1:19" s="3" customFormat="1" ht="15">
      <c r="A508" s="465"/>
      <c r="B508" s="458"/>
      <c r="C508" s="455"/>
      <c r="D508" s="455"/>
      <c r="E508" s="458"/>
      <c r="F508" s="458"/>
      <c r="G508" s="458"/>
      <c r="H508" s="458"/>
      <c r="I508" s="54" t="s">
        <v>130</v>
      </c>
      <c r="J508" s="508"/>
      <c r="K508" s="280" t="s">
        <v>131</v>
      </c>
      <c r="L508" s="280"/>
      <c r="M508" s="280"/>
      <c r="N508" s="48">
        <f>N510+N511+N512+N509</f>
        <v>0</v>
      </c>
      <c r="O508" s="48">
        <f t="shared" ref="O508:Q508" si="284">O510+O511+O512+O509</f>
        <v>13.19</v>
      </c>
      <c r="P508" s="48">
        <f t="shared" si="284"/>
        <v>4053.3789999999999</v>
      </c>
      <c r="Q508" s="48">
        <f t="shared" si="284"/>
        <v>3940.7359999999999</v>
      </c>
      <c r="R508" s="48">
        <f t="shared" si="283"/>
        <v>8007.3050000000003</v>
      </c>
      <c r="S508" s="30"/>
    </row>
    <row r="509" spans="1:19" s="3" customFormat="1" ht="25.5">
      <c r="A509" s="465"/>
      <c r="B509" s="458"/>
      <c r="C509" s="455"/>
      <c r="D509" s="455"/>
      <c r="E509" s="458"/>
      <c r="F509" s="458"/>
      <c r="G509" s="458"/>
      <c r="H509" s="458"/>
      <c r="I509" s="52" t="s">
        <v>34</v>
      </c>
      <c r="J509" s="508"/>
      <c r="K509" s="281" t="s">
        <v>35</v>
      </c>
      <c r="L509" s="281"/>
      <c r="M509" s="281"/>
      <c r="N509" s="51">
        <v>0</v>
      </c>
      <c r="O509" s="51">
        <v>0</v>
      </c>
      <c r="P509" s="51">
        <v>0</v>
      </c>
      <c r="Q509" s="51">
        <v>429.447</v>
      </c>
      <c r="R509" s="48">
        <f t="shared" si="283"/>
        <v>429.447</v>
      </c>
      <c r="S509" s="30"/>
    </row>
    <row r="510" spans="1:19" s="3" customFormat="1" ht="15">
      <c r="A510" s="465"/>
      <c r="B510" s="458"/>
      <c r="C510" s="455"/>
      <c r="D510" s="455"/>
      <c r="E510" s="458"/>
      <c r="F510" s="458"/>
      <c r="G510" s="458"/>
      <c r="H510" s="458"/>
      <c r="I510" s="69" t="s">
        <v>25</v>
      </c>
      <c r="J510" s="508"/>
      <c r="K510" s="73" t="s">
        <v>26</v>
      </c>
      <c r="L510" s="313"/>
      <c r="M510" s="313"/>
      <c r="N510" s="51">
        <v>0</v>
      </c>
      <c r="O510" s="51">
        <v>13.19</v>
      </c>
      <c r="P510" s="51">
        <v>365.14</v>
      </c>
      <c r="Q510" s="51">
        <v>38.182000000000002</v>
      </c>
      <c r="R510" s="48">
        <f t="shared" si="283"/>
        <v>416.512</v>
      </c>
      <c r="S510" s="30"/>
    </row>
    <row r="511" spans="1:19" s="3" customFormat="1" ht="25.5">
      <c r="A511" s="465"/>
      <c r="B511" s="458"/>
      <c r="C511" s="455"/>
      <c r="D511" s="455"/>
      <c r="E511" s="458"/>
      <c r="F511" s="458"/>
      <c r="G511" s="458"/>
      <c r="H511" s="458"/>
      <c r="I511" s="69" t="s">
        <v>47</v>
      </c>
      <c r="J511" s="508"/>
      <c r="K511" s="73" t="s">
        <v>48</v>
      </c>
      <c r="L511" s="313"/>
      <c r="M511" s="313"/>
      <c r="N511" s="60">
        <v>0</v>
      </c>
      <c r="O511" s="60">
        <v>0</v>
      </c>
      <c r="P511" s="60">
        <v>2301.4209999999998</v>
      </c>
      <c r="Q511" s="60">
        <v>676.86599999999999</v>
      </c>
      <c r="R511" s="48">
        <f t="shared" si="283"/>
        <v>2978.2869999999998</v>
      </c>
      <c r="S511" s="30"/>
    </row>
    <row r="512" spans="1:19" s="3" customFormat="1" ht="38.25">
      <c r="A512" s="465"/>
      <c r="B512" s="458"/>
      <c r="C512" s="455"/>
      <c r="D512" s="455"/>
      <c r="E512" s="458"/>
      <c r="F512" s="458"/>
      <c r="G512" s="458"/>
      <c r="H512" s="458"/>
      <c r="I512" s="69" t="s">
        <v>117</v>
      </c>
      <c r="J512" s="508"/>
      <c r="K512" s="73" t="s">
        <v>76</v>
      </c>
      <c r="L512" s="313"/>
      <c r="M512" s="313"/>
      <c r="N512" s="51">
        <v>0</v>
      </c>
      <c r="O512" s="51">
        <v>0</v>
      </c>
      <c r="P512" s="51">
        <v>1386.818</v>
      </c>
      <c r="Q512" s="51">
        <v>2796.241</v>
      </c>
      <c r="R512" s="48">
        <f t="shared" si="283"/>
        <v>4183.0590000000002</v>
      </c>
      <c r="S512" s="30"/>
    </row>
    <row r="513" spans="1:19" s="3" customFormat="1" ht="63.75">
      <c r="A513" s="465"/>
      <c r="B513" s="458"/>
      <c r="C513" s="455"/>
      <c r="D513" s="455"/>
      <c r="E513" s="458"/>
      <c r="F513" s="458"/>
      <c r="G513" s="458"/>
      <c r="H513" s="458"/>
      <c r="I513" s="67" t="s">
        <v>132</v>
      </c>
      <c r="J513" s="508"/>
      <c r="K513" s="280" t="s">
        <v>133</v>
      </c>
      <c r="L513" s="280"/>
      <c r="M513" s="280"/>
      <c r="N513" s="63">
        <f>N514+N515</f>
        <v>0</v>
      </c>
      <c r="O513" s="63">
        <f t="shared" ref="O513:Q513" si="285">O514+O515</f>
        <v>4729.7839999999997</v>
      </c>
      <c r="P513" s="63">
        <f t="shared" si="285"/>
        <v>7100</v>
      </c>
      <c r="Q513" s="63">
        <f t="shared" si="285"/>
        <v>6800</v>
      </c>
      <c r="R513" s="48">
        <f t="shared" si="283"/>
        <v>18629.784</v>
      </c>
      <c r="S513" s="30"/>
    </row>
    <row r="514" spans="1:19" s="3" customFormat="1" ht="15">
      <c r="A514" s="465"/>
      <c r="B514" s="458"/>
      <c r="C514" s="455"/>
      <c r="D514" s="455"/>
      <c r="E514" s="458"/>
      <c r="F514" s="458"/>
      <c r="G514" s="458"/>
      <c r="H514" s="458"/>
      <c r="I514" s="69" t="s">
        <v>25</v>
      </c>
      <c r="J514" s="508"/>
      <c r="K514" s="73" t="s">
        <v>26</v>
      </c>
      <c r="L514" s="313"/>
      <c r="M514" s="313"/>
      <c r="N514" s="60">
        <v>0</v>
      </c>
      <c r="O514" s="60">
        <v>1028.79</v>
      </c>
      <c r="P514" s="60">
        <v>700</v>
      </c>
      <c r="Q514" s="60">
        <v>1200</v>
      </c>
      <c r="R514" s="48">
        <f t="shared" si="283"/>
        <v>2928.79</v>
      </c>
      <c r="S514" s="30"/>
    </row>
    <row r="515" spans="1:19" s="3" customFormat="1" ht="25.5">
      <c r="A515" s="465"/>
      <c r="B515" s="458"/>
      <c r="C515" s="455"/>
      <c r="D515" s="455"/>
      <c r="E515" s="458"/>
      <c r="F515" s="458"/>
      <c r="G515" s="458"/>
      <c r="H515" s="458"/>
      <c r="I515" s="69" t="s">
        <v>47</v>
      </c>
      <c r="J515" s="508"/>
      <c r="K515" s="282" t="s">
        <v>48</v>
      </c>
      <c r="L515" s="282"/>
      <c r="M515" s="282"/>
      <c r="N515" s="60">
        <v>0</v>
      </c>
      <c r="O515" s="60">
        <v>3700.9940000000001</v>
      </c>
      <c r="P515" s="60">
        <v>6400</v>
      </c>
      <c r="Q515" s="60">
        <v>5600</v>
      </c>
      <c r="R515" s="48">
        <f t="shared" si="283"/>
        <v>15700.994000000001</v>
      </c>
      <c r="S515" s="30"/>
    </row>
    <row r="516" spans="1:19" s="3" customFormat="1" ht="38.25" customHeight="1">
      <c r="A516" s="465"/>
      <c r="B516" s="458"/>
      <c r="C516" s="455"/>
      <c r="D516" s="455"/>
      <c r="E516" s="458"/>
      <c r="F516" s="458"/>
      <c r="G516" s="458"/>
      <c r="H516" s="458"/>
      <c r="I516" s="67" t="s">
        <v>134</v>
      </c>
      <c r="J516" s="508"/>
      <c r="K516" s="280" t="s">
        <v>135</v>
      </c>
      <c r="L516" s="280"/>
      <c r="M516" s="280"/>
      <c r="N516" s="48">
        <f>N517+N518</f>
        <v>0</v>
      </c>
      <c r="O516" s="48">
        <f t="shared" ref="O516:Q516" si="286">O517+O518</f>
        <v>5012.3616999999995</v>
      </c>
      <c r="P516" s="48">
        <f t="shared" si="286"/>
        <v>8151.3510000000006</v>
      </c>
      <c r="Q516" s="48">
        <f t="shared" si="286"/>
        <v>11837.341</v>
      </c>
      <c r="R516" s="48">
        <f t="shared" si="283"/>
        <v>25001.0537</v>
      </c>
      <c r="S516" s="30"/>
    </row>
    <row r="517" spans="1:19" s="3" customFormat="1" ht="15">
      <c r="A517" s="465"/>
      <c r="B517" s="458"/>
      <c r="C517" s="455"/>
      <c r="D517" s="455"/>
      <c r="E517" s="458"/>
      <c r="F517" s="458"/>
      <c r="G517" s="458"/>
      <c r="H517" s="458"/>
      <c r="I517" s="99" t="s">
        <v>25</v>
      </c>
      <c r="J517" s="508"/>
      <c r="K517" s="73" t="s">
        <v>26</v>
      </c>
      <c r="L517" s="313"/>
      <c r="M517" s="313"/>
      <c r="N517" s="51">
        <v>0</v>
      </c>
      <c r="O517" s="51">
        <v>2531.0047</v>
      </c>
      <c r="P517" s="51">
        <v>2726.413</v>
      </c>
      <c r="Q517" s="51">
        <v>4045.3780000000002</v>
      </c>
      <c r="R517" s="48">
        <f t="shared" si="283"/>
        <v>9302.7957000000006</v>
      </c>
      <c r="S517" s="30"/>
    </row>
    <row r="518" spans="1:19" s="3" customFormat="1" ht="25.5">
      <c r="A518" s="465"/>
      <c r="B518" s="458"/>
      <c r="C518" s="455"/>
      <c r="D518" s="455"/>
      <c r="E518" s="458"/>
      <c r="F518" s="458"/>
      <c r="G518" s="458"/>
      <c r="H518" s="458"/>
      <c r="I518" s="99" t="s">
        <v>47</v>
      </c>
      <c r="J518" s="508"/>
      <c r="K518" s="73" t="s">
        <v>48</v>
      </c>
      <c r="L518" s="313"/>
      <c r="M518" s="313"/>
      <c r="N518" s="51">
        <v>0</v>
      </c>
      <c r="O518" s="51">
        <v>2481.357</v>
      </c>
      <c r="P518" s="51">
        <v>5424.9380000000001</v>
      </c>
      <c r="Q518" s="51">
        <v>7791.9629999999997</v>
      </c>
      <c r="R518" s="48">
        <f t="shared" si="283"/>
        <v>15698.258</v>
      </c>
      <c r="S518" s="30"/>
    </row>
    <row r="519" spans="1:19" s="3" customFormat="1" ht="15">
      <c r="A519" s="466"/>
      <c r="B519" s="459"/>
      <c r="C519" s="455"/>
      <c r="D519" s="455"/>
      <c r="E519" s="458"/>
      <c r="F519" s="458"/>
      <c r="G519" s="458"/>
      <c r="H519" s="458"/>
      <c r="I519" s="100"/>
      <c r="J519" s="509"/>
      <c r="K519" s="101">
        <v>115</v>
      </c>
      <c r="L519" s="317"/>
      <c r="M519" s="317"/>
      <c r="N519" s="102">
        <v>0</v>
      </c>
      <c r="O519" s="102">
        <v>0</v>
      </c>
      <c r="P519" s="102">
        <v>100</v>
      </c>
      <c r="Q519" s="102">
        <v>0</v>
      </c>
      <c r="R519" s="48">
        <f t="shared" si="283"/>
        <v>100</v>
      </c>
      <c r="S519" s="30"/>
    </row>
    <row r="520" spans="1:19" s="3" customFormat="1" ht="15" customHeight="1">
      <c r="A520" s="464">
        <v>23</v>
      </c>
      <c r="B520" s="457" t="s">
        <v>136</v>
      </c>
      <c r="C520" s="455"/>
      <c r="D520" s="455"/>
      <c r="E520" s="458"/>
      <c r="F520" s="458"/>
      <c r="G520" s="458"/>
      <c r="H520" s="458"/>
      <c r="I520" s="83" t="s">
        <v>22</v>
      </c>
      <c r="J520" s="470">
        <v>485</v>
      </c>
      <c r="K520" s="103"/>
      <c r="L520" s="103"/>
      <c r="M520" s="103"/>
      <c r="N520" s="82">
        <f>N521+N525</f>
        <v>0</v>
      </c>
      <c r="O520" s="82">
        <f t="shared" ref="O520:Q520" si="287">O521+O525</f>
        <v>1679.742</v>
      </c>
      <c r="P520" s="82">
        <f t="shared" si="287"/>
        <v>3398.91</v>
      </c>
      <c r="Q520" s="82">
        <f t="shared" si="287"/>
        <v>3888.098</v>
      </c>
      <c r="R520" s="43">
        <f t="shared" si="283"/>
        <v>8966.75</v>
      </c>
      <c r="S520" s="84"/>
    </row>
    <row r="521" spans="1:19" s="3" customFormat="1" ht="25.5">
      <c r="A521" s="465"/>
      <c r="B521" s="458"/>
      <c r="C521" s="455"/>
      <c r="D521" s="455"/>
      <c r="E521" s="458"/>
      <c r="F521" s="458"/>
      <c r="G521" s="458"/>
      <c r="H521" s="458"/>
      <c r="I521" s="104" t="s">
        <v>137</v>
      </c>
      <c r="J521" s="470"/>
      <c r="K521" s="105" t="s">
        <v>62</v>
      </c>
      <c r="L521" s="319"/>
      <c r="M521" s="319"/>
      <c r="N521" s="102">
        <f>N522+N523+N524</f>
        <v>0</v>
      </c>
      <c r="O521" s="102">
        <f t="shared" ref="O521:Q521" si="288">O522+O523+O524</f>
        <v>1679.742</v>
      </c>
      <c r="P521" s="102">
        <f t="shared" si="288"/>
        <v>3374.91</v>
      </c>
      <c r="Q521" s="102">
        <f t="shared" si="288"/>
        <v>3888.098</v>
      </c>
      <c r="R521" s="48">
        <f t="shared" si="283"/>
        <v>8942.75</v>
      </c>
      <c r="S521" s="30"/>
    </row>
    <row r="522" spans="1:19" s="3" customFormat="1" ht="25.5">
      <c r="A522" s="465"/>
      <c r="B522" s="458"/>
      <c r="C522" s="455"/>
      <c r="D522" s="455"/>
      <c r="E522" s="458"/>
      <c r="F522" s="458"/>
      <c r="G522" s="458"/>
      <c r="H522" s="458"/>
      <c r="I522" s="69" t="s">
        <v>34</v>
      </c>
      <c r="J522" s="470"/>
      <c r="K522" s="106" t="s">
        <v>35</v>
      </c>
      <c r="L522" s="106"/>
      <c r="M522" s="106"/>
      <c r="N522" s="107">
        <v>0</v>
      </c>
      <c r="O522" s="107">
        <v>0</v>
      </c>
      <c r="P522" s="107">
        <v>1.167</v>
      </c>
      <c r="Q522" s="107">
        <v>9.3770000000000007</v>
      </c>
      <c r="R522" s="48">
        <f t="shared" si="283"/>
        <v>10.544</v>
      </c>
      <c r="S522" s="30"/>
    </row>
    <row r="523" spans="1:19" s="3" customFormat="1" ht="15">
      <c r="A523" s="465"/>
      <c r="B523" s="458"/>
      <c r="C523" s="455"/>
      <c r="D523" s="455"/>
      <c r="E523" s="458"/>
      <c r="F523" s="458"/>
      <c r="G523" s="458"/>
      <c r="H523" s="458"/>
      <c r="I523" s="69" t="s">
        <v>25</v>
      </c>
      <c r="J523" s="470"/>
      <c r="K523" s="106" t="s">
        <v>26</v>
      </c>
      <c r="L523" s="106"/>
      <c r="M523" s="106"/>
      <c r="N523" s="107">
        <v>0</v>
      </c>
      <c r="O523" s="107">
        <v>1579.742</v>
      </c>
      <c r="P523" s="107">
        <v>3235.2550000000001</v>
      </c>
      <c r="Q523" s="107">
        <v>3878.721</v>
      </c>
      <c r="R523" s="48">
        <f t="shared" si="283"/>
        <v>8693.7180000000008</v>
      </c>
      <c r="S523" s="30"/>
    </row>
    <row r="524" spans="1:19" s="3" customFormat="1" ht="25.5">
      <c r="A524" s="465"/>
      <c r="B524" s="458"/>
      <c r="C524" s="455"/>
      <c r="D524" s="455"/>
      <c r="E524" s="458"/>
      <c r="F524" s="458"/>
      <c r="G524" s="458"/>
      <c r="H524" s="458"/>
      <c r="I524" s="69" t="s">
        <v>47</v>
      </c>
      <c r="J524" s="470"/>
      <c r="K524" s="106" t="s">
        <v>48</v>
      </c>
      <c r="L524" s="106"/>
      <c r="M524" s="106"/>
      <c r="N524" s="107">
        <v>0</v>
      </c>
      <c r="O524" s="107">
        <v>100</v>
      </c>
      <c r="P524" s="107">
        <v>138.488</v>
      </c>
      <c r="Q524" s="107">
        <v>0</v>
      </c>
      <c r="R524" s="48">
        <f t="shared" si="283"/>
        <v>238.488</v>
      </c>
      <c r="S524" s="30"/>
    </row>
    <row r="525" spans="1:19" s="3" customFormat="1" ht="38.25">
      <c r="A525" s="465"/>
      <c r="B525" s="458"/>
      <c r="C525" s="455"/>
      <c r="D525" s="455"/>
      <c r="E525" s="458"/>
      <c r="F525" s="458"/>
      <c r="G525" s="458"/>
      <c r="H525" s="458"/>
      <c r="I525" s="104" t="s">
        <v>43</v>
      </c>
      <c r="J525" s="470"/>
      <c r="K525" s="105" t="s">
        <v>76</v>
      </c>
      <c r="L525" s="319"/>
      <c r="M525" s="319"/>
      <c r="N525" s="102">
        <f>N526</f>
        <v>0</v>
      </c>
      <c r="O525" s="102">
        <f t="shared" ref="O525:Q525" si="289">O526</f>
        <v>0</v>
      </c>
      <c r="P525" s="102">
        <f t="shared" si="289"/>
        <v>24</v>
      </c>
      <c r="Q525" s="102">
        <f t="shared" si="289"/>
        <v>0</v>
      </c>
      <c r="R525" s="48">
        <f t="shared" si="283"/>
        <v>24</v>
      </c>
      <c r="S525" s="30"/>
    </row>
    <row r="526" spans="1:19" s="3" customFormat="1" ht="15">
      <c r="A526" s="466"/>
      <c r="B526" s="459"/>
      <c r="C526" s="455"/>
      <c r="D526" s="455"/>
      <c r="E526" s="458"/>
      <c r="F526" s="458"/>
      <c r="G526" s="458"/>
      <c r="H526" s="458"/>
      <c r="I526" s="69" t="s">
        <v>25</v>
      </c>
      <c r="J526" s="470"/>
      <c r="K526" s="106" t="s">
        <v>26</v>
      </c>
      <c r="L526" s="106"/>
      <c r="M526" s="106"/>
      <c r="N526" s="107">
        <v>0</v>
      </c>
      <c r="O526" s="107">
        <v>0</v>
      </c>
      <c r="P526" s="107">
        <v>24</v>
      </c>
      <c r="Q526" s="107">
        <v>0</v>
      </c>
      <c r="R526" s="48">
        <f t="shared" si="283"/>
        <v>24</v>
      </c>
      <c r="S526" s="30"/>
    </row>
    <row r="527" spans="1:19" s="7" customFormat="1" ht="21.95" customHeight="1">
      <c r="A527" s="464">
        <v>24</v>
      </c>
      <c r="B527" s="457" t="s">
        <v>138</v>
      </c>
      <c r="C527" s="455"/>
      <c r="D527" s="455"/>
      <c r="E527" s="458"/>
      <c r="F527" s="458"/>
      <c r="G527" s="458"/>
      <c r="H527" s="458"/>
      <c r="I527" s="83" t="s">
        <v>22</v>
      </c>
      <c r="J527" s="460">
        <v>813</v>
      </c>
      <c r="K527" s="81"/>
      <c r="L527" s="81"/>
      <c r="M527" s="81"/>
      <c r="N527" s="82">
        <f>N528+N531+N534+N537+N539+N541+N545+N550+N552+N556+N558</f>
        <v>0</v>
      </c>
      <c r="O527" s="82">
        <f t="shared" ref="O527:Q527" si="290">O528+O531+O534+O537+O539+O541+O545+O550+O552+O556+O558</f>
        <v>14212.323799999998</v>
      </c>
      <c r="P527" s="82">
        <f t="shared" si="290"/>
        <v>25148.862759939999</v>
      </c>
      <c r="Q527" s="82">
        <f t="shared" si="290"/>
        <v>25820.486000000001</v>
      </c>
      <c r="R527" s="82">
        <f>Q527+P527+O527+N527</f>
        <v>65181.672559939994</v>
      </c>
      <c r="S527" s="84"/>
    </row>
    <row r="528" spans="1:19" s="6" customFormat="1" ht="63.75">
      <c r="A528" s="465"/>
      <c r="B528" s="458"/>
      <c r="C528" s="455"/>
      <c r="D528" s="455"/>
      <c r="E528" s="458"/>
      <c r="F528" s="458"/>
      <c r="G528" s="458"/>
      <c r="H528" s="458"/>
      <c r="I528" s="54" t="s">
        <v>139</v>
      </c>
      <c r="J528" s="461"/>
      <c r="K528" s="47" t="s">
        <v>24</v>
      </c>
      <c r="L528" s="47"/>
      <c r="M528" s="47"/>
      <c r="N528" s="48">
        <f>N529+N530</f>
        <v>0</v>
      </c>
      <c r="O528" s="48">
        <f t="shared" ref="O528:Q528" si="291">O529+O530</f>
        <v>512.59140000000002</v>
      </c>
      <c r="P528" s="48">
        <f t="shared" si="291"/>
        <v>639.02499999999998</v>
      </c>
      <c r="Q528" s="48">
        <f t="shared" si="291"/>
        <v>610.97699999999998</v>
      </c>
      <c r="R528" s="102">
        <f>Q528+P528+O528+N528</f>
        <v>1762.5934</v>
      </c>
      <c r="S528" s="33"/>
    </row>
    <row r="529" spans="1:19" s="6" customFormat="1" ht="15">
      <c r="A529" s="465"/>
      <c r="B529" s="458"/>
      <c r="C529" s="455"/>
      <c r="D529" s="455"/>
      <c r="E529" s="458"/>
      <c r="F529" s="458"/>
      <c r="G529" s="458"/>
      <c r="H529" s="458"/>
      <c r="I529" s="69" t="s">
        <v>25</v>
      </c>
      <c r="J529" s="461"/>
      <c r="K529" s="70" t="s">
        <v>26</v>
      </c>
      <c r="L529" s="70"/>
      <c r="M529" s="70"/>
      <c r="N529" s="60">
        <v>0</v>
      </c>
      <c r="O529" s="60">
        <v>465.90940000000001</v>
      </c>
      <c r="P529" s="60">
        <v>639.02499999999998</v>
      </c>
      <c r="Q529" s="60">
        <v>610.97699999999998</v>
      </c>
      <c r="R529" s="102">
        <f t="shared" ref="R529:R592" si="292">Q529+P529+O529+N529</f>
        <v>1715.9114</v>
      </c>
      <c r="S529" s="33"/>
    </row>
    <row r="530" spans="1:19" s="6" customFormat="1" ht="25.5">
      <c r="A530" s="465"/>
      <c r="B530" s="458"/>
      <c r="C530" s="455"/>
      <c r="D530" s="455"/>
      <c r="E530" s="458"/>
      <c r="F530" s="458"/>
      <c r="G530" s="458"/>
      <c r="H530" s="458"/>
      <c r="I530" s="69" t="s">
        <v>47</v>
      </c>
      <c r="J530" s="461"/>
      <c r="K530" s="70" t="s">
        <v>48</v>
      </c>
      <c r="L530" s="70"/>
      <c r="M530" s="70"/>
      <c r="N530" s="60">
        <v>0</v>
      </c>
      <c r="O530" s="60">
        <v>46.682000000000002</v>
      </c>
      <c r="P530" s="60">
        <v>0</v>
      </c>
      <c r="Q530" s="60">
        <v>0</v>
      </c>
      <c r="R530" s="102">
        <f t="shared" si="292"/>
        <v>46.682000000000002</v>
      </c>
      <c r="S530" s="33"/>
    </row>
    <row r="531" spans="1:19" s="6" customFormat="1" ht="25.5">
      <c r="A531" s="465"/>
      <c r="B531" s="458"/>
      <c r="C531" s="455"/>
      <c r="D531" s="455"/>
      <c r="E531" s="458"/>
      <c r="F531" s="458"/>
      <c r="G531" s="458"/>
      <c r="H531" s="458"/>
      <c r="I531" s="67" t="s">
        <v>27</v>
      </c>
      <c r="J531" s="461"/>
      <c r="K531" s="68" t="s">
        <v>28</v>
      </c>
      <c r="L531" s="68"/>
      <c r="M531" s="68"/>
      <c r="N531" s="48">
        <f>N532+N533</f>
        <v>0</v>
      </c>
      <c r="O531" s="48">
        <f>O532+O533</f>
        <v>146.45600000000002</v>
      </c>
      <c r="P531" s="48">
        <f t="shared" ref="P531:Q531" si="293">P532+P533</f>
        <v>43.862000000000002</v>
      </c>
      <c r="Q531" s="48">
        <f t="shared" si="293"/>
        <v>1399.9680000000001</v>
      </c>
      <c r="R531" s="102">
        <f t="shared" si="292"/>
        <v>1590.2860000000001</v>
      </c>
      <c r="S531" s="33"/>
    </row>
    <row r="532" spans="1:19" s="6" customFormat="1" ht="15">
      <c r="A532" s="465"/>
      <c r="B532" s="458"/>
      <c r="C532" s="455"/>
      <c r="D532" s="455"/>
      <c r="E532" s="458"/>
      <c r="F532" s="458"/>
      <c r="G532" s="458"/>
      <c r="H532" s="458"/>
      <c r="I532" s="69" t="s">
        <v>25</v>
      </c>
      <c r="J532" s="461"/>
      <c r="K532" s="70" t="s">
        <v>26</v>
      </c>
      <c r="L532" s="70"/>
      <c r="M532" s="70"/>
      <c r="N532" s="60">
        <v>0</v>
      </c>
      <c r="O532" s="60">
        <v>118.87</v>
      </c>
      <c r="P532" s="51">
        <v>43.862000000000002</v>
      </c>
      <c r="Q532" s="51">
        <v>76.238</v>
      </c>
      <c r="R532" s="102">
        <f t="shared" si="292"/>
        <v>238.97</v>
      </c>
      <c r="S532" s="33"/>
    </row>
    <row r="533" spans="1:19" s="6" customFormat="1" ht="25.5">
      <c r="A533" s="465"/>
      <c r="B533" s="458"/>
      <c r="C533" s="455"/>
      <c r="D533" s="455"/>
      <c r="E533" s="458"/>
      <c r="F533" s="458"/>
      <c r="G533" s="458"/>
      <c r="H533" s="458"/>
      <c r="I533" s="69" t="s">
        <v>47</v>
      </c>
      <c r="J533" s="461"/>
      <c r="K533" s="70" t="s">
        <v>48</v>
      </c>
      <c r="L533" s="70"/>
      <c r="M533" s="70"/>
      <c r="N533" s="60">
        <v>0</v>
      </c>
      <c r="O533" s="60">
        <v>27.585999999999999</v>
      </c>
      <c r="P533" s="60">
        <v>0</v>
      </c>
      <c r="Q533" s="60">
        <v>1323.73</v>
      </c>
      <c r="R533" s="102">
        <f t="shared" si="292"/>
        <v>1351.316</v>
      </c>
      <c r="S533" s="33"/>
    </row>
    <row r="534" spans="1:19" s="3" customFormat="1" ht="15">
      <c r="A534" s="465"/>
      <c r="B534" s="458"/>
      <c r="C534" s="455"/>
      <c r="D534" s="455"/>
      <c r="E534" s="458"/>
      <c r="F534" s="458"/>
      <c r="G534" s="458"/>
      <c r="H534" s="458"/>
      <c r="I534" s="67" t="s">
        <v>141</v>
      </c>
      <c r="J534" s="461"/>
      <c r="K534" s="68" t="s">
        <v>39</v>
      </c>
      <c r="L534" s="68"/>
      <c r="M534" s="68"/>
      <c r="N534" s="48">
        <f>N536+N535</f>
        <v>0</v>
      </c>
      <c r="O534" s="48">
        <f t="shared" ref="O534:Q534" si="294">O536+O535</f>
        <v>52.841999999999999</v>
      </c>
      <c r="P534" s="48">
        <f t="shared" si="294"/>
        <v>0</v>
      </c>
      <c r="Q534" s="48">
        <f t="shared" si="294"/>
        <v>100</v>
      </c>
      <c r="R534" s="102">
        <f t="shared" si="292"/>
        <v>152.84199999999998</v>
      </c>
      <c r="S534" s="33"/>
    </row>
    <row r="535" spans="1:19" s="3" customFormat="1" ht="15">
      <c r="A535" s="465"/>
      <c r="B535" s="458"/>
      <c r="C535" s="455"/>
      <c r="D535" s="455"/>
      <c r="E535" s="458"/>
      <c r="F535" s="458"/>
      <c r="G535" s="458"/>
      <c r="H535" s="458"/>
      <c r="I535" s="69" t="s">
        <v>25</v>
      </c>
      <c r="J535" s="461"/>
      <c r="K535" s="70" t="s">
        <v>26</v>
      </c>
      <c r="L535" s="70"/>
      <c r="M535" s="70"/>
      <c r="N535" s="51">
        <v>0</v>
      </c>
      <c r="O535" s="51">
        <v>52.841999999999999</v>
      </c>
      <c r="P535" s="51">
        <v>0</v>
      </c>
      <c r="Q535" s="51">
        <v>0</v>
      </c>
      <c r="R535" s="102">
        <f t="shared" si="292"/>
        <v>52.841999999999999</v>
      </c>
      <c r="S535" s="33"/>
    </row>
    <row r="536" spans="1:19" s="3" customFormat="1" ht="25.5">
      <c r="A536" s="465"/>
      <c r="B536" s="458"/>
      <c r="C536" s="455"/>
      <c r="D536" s="455"/>
      <c r="E536" s="458"/>
      <c r="F536" s="458"/>
      <c r="G536" s="458"/>
      <c r="H536" s="458"/>
      <c r="I536" s="69" t="s">
        <v>47</v>
      </c>
      <c r="J536" s="461"/>
      <c r="K536" s="70" t="s">
        <v>48</v>
      </c>
      <c r="L536" s="70"/>
      <c r="M536" s="70"/>
      <c r="N536" s="51">
        <v>0</v>
      </c>
      <c r="O536" s="60">
        <v>0</v>
      </c>
      <c r="P536" s="60">
        <v>0</v>
      </c>
      <c r="Q536" s="60">
        <v>100</v>
      </c>
      <c r="R536" s="102">
        <f t="shared" si="292"/>
        <v>100</v>
      </c>
      <c r="S536" s="33"/>
    </row>
    <row r="537" spans="1:19" s="3" customFormat="1" ht="25.5">
      <c r="A537" s="465"/>
      <c r="B537" s="458"/>
      <c r="C537" s="455"/>
      <c r="D537" s="455"/>
      <c r="E537" s="458"/>
      <c r="F537" s="458"/>
      <c r="G537" s="458"/>
      <c r="H537" s="458"/>
      <c r="I537" s="67" t="s">
        <v>142</v>
      </c>
      <c r="J537" s="461"/>
      <c r="K537" s="68" t="s">
        <v>107</v>
      </c>
      <c r="L537" s="68"/>
      <c r="M537" s="68"/>
      <c r="N537" s="48">
        <f>N538</f>
        <v>0</v>
      </c>
      <c r="O537" s="48">
        <f t="shared" ref="O537:Q537" si="295">O538</f>
        <v>362.416</v>
      </c>
      <c r="P537" s="48">
        <f t="shared" si="295"/>
        <v>672.62800000000004</v>
      </c>
      <c r="Q537" s="48">
        <f t="shared" si="295"/>
        <v>654.51900000000001</v>
      </c>
      <c r="R537" s="102">
        <f t="shared" si="292"/>
        <v>1689.5629999999999</v>
      </c>
      <c r="S537" s="33"/>
    </row>
    <row r="538" spans="1:19" s="3" customFormat="1" ht="15">
      <c r="A538" s="465"/>
      <c r="B538" s="458"/>
      <c r="C538" s="455"/>
      <c r="D538" s="455"/>
      <c r="E538" s="458"/>
      <c r="F538" s="458"/>
      <c r="G538" s="458"/>
      <c r="H538" s="458"/>
      <c r="I538" s="69" t="s">
        <v>25</v>
      </c>
      <c r="J538" s="461"/>
      <c r="K538" s="70" t="s">
        <v>26</v>
      </c>
      <c r="L538" s="70"/>
      <c r="M538" s="70"/>
      <c r="N538" s="51">
        <v>0</v>
      </c>
      <c r="O538" s="51">
        <v>362.416</v>
      </c>
      <c r="P538" s="60">
        <v>672.62800000000004</v>
      </c>
      <c r="Q538" s="51">
        <v>654.51900000000001</v>
      </c>
      <c r="R538" s="102">
        <f t="shared" si="292"/>
        <v>1689.5629999999999</v>
      </c>
      <c r="S538" s="33"/>
    </row>
    <row r="539" spans="1:19" s="3" customFormat="1" ht="51">
      <c r="A539" s="465"/>
      <c r="B539" s="458"/>
      <c r="C539" s="455"/>
      <c r="D539" s="455"/>
      <c r="E539" s="458"/>
      <c r="F539" s="458"/>
      <c r="G539" s="458"/>
      <c r="H539" s="458"/>
      <c r="I539" s="67" t="s">
        <v>143</v>
      </c>
      <c r="J539" s="461"/>
      <c r="K539" s="68" t="s">
        <v>144</v>
      </c>
      <c r="L539" s="68"/>
      <c r="M539" s="68"/>
      <c r="N539" s="48">
        <f>N540</f>
        <v>0</v>
      </c>
      <c r="O539" s="48">
        <f t="shared" ref="O539:Q539" si="296">O540</f>
        <v>43.201000000000001</v>
      </c>
      <c r="P539" s="48">
        <f t="shared" si="296"/>
        <v>30</v>
      </c>
      <c r="Q539" s="48">
        <f t="shared" si="296"/>
        <v>43.823</v>
      </c>
      <c r="R539" s="102">
        <f t="shared" si="292"/>
        <v>117.024</v>
      </c>
      <c r="S539" s="33"/>
    </row>
    <row r="540" spans="1:19" s="3" customFormat="1" ht="15">
      <c r="A540" s="465"/>
      <c r="B540" s="458"/>
      <c r="C540" s="455"/>
      <c r="D540" s="455"/>
      <c r="E540" s="458"/>
      <c r="F540" s="458"/>
      <c r="G540" s="458"/>
      <c r="H540" s="458"/>
      <c r="I540" s="69" t="s">
        <v>25</v>
      </c>
      <c r="J540" s="461"/>
      <c r="K540" s="70" t="s">
        <v>26</v>
      </c>
      <c r="L540" s="70"/>
      <c r="M540" s="70"/>
      <c r="N540" s="51">
        <v>0</v>
      </c>
      <c r="O540" s="60">
        <v>43.201000000000001</v>
      </c>
      <c r="P540" s="60">
        <v>30</v>
      </c>
      <c r="Q540" s="60">
        <v>43.823</v>
      </c>
      <c r="R540" s="102">
        <f t="shared" si="292"/>
        <v>117.024</v>
      </c>
      <c r="S540" s="33"/>
    </row>
    <row r="541" spans="1:19" s="3" customFormat="1" ht="27" customHeight="1">
      <c r="A541" s="465"/>
      <c r="B541" s="458"/>
      <c r="C541" s="455"/>
      <c r="D541" s="455"/>
      <c r="E541" s="458"/>
      <c r="F541" s="458"/>
      <c r="G541" s="458"/>
      <c r="H541" s="458"/>
      <c r="I541" s="67" t="s">
        <v>145</v>
      </c>
      <c r="J541" s="461"/>
      <c r="K541" s="68" t="s">
        <v>48</v>
      </c>
      <c r="L541" s="68"/>
      <c r="M541" s="68"/>
      <c r="N541" s="63">
        <f>N542+N543+N544</f>
        <v>0</v>
      </c>
      <c r="O541" s="63">
        <f t="shared" ref="O541:Q541" si="297">O542+O543+O544</f>
        <v>945.476</v>
      </c>
      <c r="P541" s="63">
        <f t="shared" si="297"/>
        <v>160.13075994000002</v>
      </c>
      <c r="Q541" s="63">
        <f t="shared" si="297"/>
        <v>538.23099999999999</v>
      </c>
      <c r="R541" s="102">
        <f t="shared" si="292"/>
        <v>1643.8377599400001</v>
      </c>
      <c r="S541" s="33"/>
    </row>
    <row r="542" spans="1:19" s="3" customFormat="1" ht="25.5">
      <c r="A542" s="465"/>
      <c r="B542" s="458"/>
      <c r="C542" s="455"/>
      <c r="D542" s="455"/>
      <c r="E542" s="458"/>
      <c r="F542" s="458"/>
      <c r="G542" s="458"/>
      <c r="H542" s="458"/>
      <c r="I542" s="69" t="s">
        <v>34</v>
      </c>
      <c r="J542" s="461"/>
      <c r="K542" s="70" t="s">
        <v>35</v>
      </c>
      <c r="L542" s="70"/>
      <c r="M542" s="70"/>
      <c r="N542" s="60">
        <v>0</v>
      </c>
      <c r="O542" s="60">
        <v>621.96299999999997</v>
      </c>
      <c r="P542" s="60">
        <v>0</v>
      </c>
      <c r="Q542" s="60">
        <v>0</v>
      </c>
      <c r="R542" s="102">
        <f t="shared" si="292"/>
        <v>621.96299999999997</v>
      </c>
      <c r="S542" s="33"/>
    </row>
    <row r="543" spans="1:19" s="3" customFormat="1" ht="15">
      <c r="A543" s="465"/>
      <c r="B543" s="458"/>
      <c r="C543" s="455"/>
      <c r="D543" s="455"/>
      <c r="E543" s="458"/>
      <c r="F543" s="458"/>
      <c r="G543" s="458"/>
      <c r="H543" s="458"/>
      <c r="I543" s="69" t="s">
        <v>25</v>
      </c>
      <c r="J543" s="461"/>
      <c r="K543" s="70" t="s">
        <v>26</v>
      </c>
      <c r="L543" s="70"/>
      <c r="M543" s="70"/>
      <c r="N543" s="60">
        <v>0</v>
      </c>
      <c r="O543" s="60">
        <v>17.617999999999999</v>
      </c>
      <c r="P543" s="60">
        <v>0.29776000000000002</v>
      </c>
      <c r="Q543" s="60">
        <v>100</v>
      </c>
      <c r="R543" s="102">
        <f t="shared" si="292"/>
        <v>117.91575999999999</v>
      </c>
      <c r="S543" s="33"/>
    </row>
    <row r="544" spans="1:19" s="3" customFormat="1" ht="25.5">
      <c r="A544" s="465"/>
      <c r="B544" s="458"/>
      <c r="C544" s="455"/>
      <c r="D544" s="455"/>
      <c r="E544" s="458"/>
      <c r="F544" s="458"/>
      <c r="G544" s="458"/>
      <c r="H544" s="458"/>
      <c r="I544" s="69" t="s">
        <v>47</v>
      </c>
      <c r="J544" s="461"/>
      <c r="K544" s="70" t="s">
        <v>48</v>
      </c>
      <c r="L544" s="70"/>
      <c r="M544" s="70"/>
      <c r="N544" s="60">
        <v>0</v>
      </c>
      <c r="O544" s="60">
        <v>305.89499999999998</v>
      </c>
      <c r="P544" s="60">
        <v>159.83299994000001</v>
      </c>
      <c r="Q544" s="60">
        <v>438.23099999999999</v>
      </c>
      <c r="R544" s="102">
        <f t="shared" si="292"/>
        <v>903.95899994000001</v>
      </c>
      <c r="S544" s="33"/>
    </row>
    <row r="545" spans="1:19" s="3" customFormat="1" ht="25.5">
      <c r="A545" s="465"/>
      <c r="B545" s="458"/>
      <c r="C545" s="455"/>
      <c r="D545" s="455"/>
      <c r="E545" s="458"/>
      <c r="F545" s="458"/>
      <c r="G545" s="458"/>
      <c r="H545" s="458"/>
      <c r="I545" s="67" t="s">
        <v>146</v>
      </c>
      <c r="J545" s="461"/>
      <c r="K545" s="68" t="s">
        <v>147</v>
      </c>
      <c r="L545" s="68"/>
      <c r="M545" s="68"/>
      <c r="N545" s="63">
        <f>N547+N548+N549+N546</f>
        <v>0</v>
      </c>
      <c r="O545" s="63">
        <f t="shared" ref="O545:Q545" si="298">O547+O548+O549+O546</f>
        <v>4512.2179999999998</v>
      </c>
      <c r="P545" s="63">
        <f t="shared" si="298"/>
        <v>8989.148000000001</v>
      </c>
      <c r="Q545" s="63">
        <f t="shared" si="298"/>
        <v>5128.2250000000004</v>
      </c>
      <c r="R545" s="102">
        <f t="shared" si="292"/>
        <v>18629.591</v>
      </c>
      <c r="S545" s="33"/>
    </row>
    <row r="546" spans="1:19" s="3" customFormat="1" ht="25.5">
      <c r="A546" s="465"/>
      <c r="B546" s="458"/>
      <c r="C546" s="455"/>
      <c r="D546" s="455"/>
      <c r="E546" s="458"/>
      <c r="F546" s="458"/>
      <c r="G546" s="458"/>
      <c r="H546" s="458"/>
      <c r="I546" s="69" t="s">
        <v>34</v>
      </c>
      <c r="J546" s="461"/>
      <c r="K546" s="70" t="s">
        <v>35</v>
      </c>
      <c r="L546" s="70"/>
      <c r="M546" s="70"/>
      <c r="N546" s="60">
        <v>0</v>
      </c>
      <c r="O546" s="60">
        <v>3442.1309999999999</v>
      </c>
      <c r="P546" s="60"/>
      <c r="Q546" s="60"/>
      <c r="R546" s="102">
        <f t="shared" si="292"/>
        <v>3442.1309999999999</v>
      </c>
      <c r="S546" s="33"/>
    </row>
    <row r="547" spans="1:19" s="3" customFormat="1" ht="15">
      <c r="A547" s="465"/>
      <c r="B547" s="458"/>
      <c r="C547" s="455"/>
      <c r="D547" s="455"/>
      <c r="E547" s="458"/>
      <c r="F547" s="458"/>
      <c r="G547" s="458"/>
      <c r="H547" s="458"/>
      <c r="I547" s="69" t="s">
        <v>25</v>
      </c>
      <c r="J547" s="461"/>
      <c r="K547" s="70" t="s">
        <v>26</v>
      </c>
      <c r="L547" s="70"/>
      <c r="M547" s="70"/>
      <c r="N547" s="60">
        <v>0</v>
      </c>
      <c r="O547" s="60">
        <v>1.2</v>
      </c>
      <c r="P547" s="60">
        <v>0.3</v>
      </c>
      <c r="Q547" s="60">
        <v>350</v>
      </c>
      <c r="R547" s="102">
        <f t="shared" si="292"/>
        <v>351.5</v>
      </c>
      <c r="S547" s="33"/>
    </row>
    <row r="548" spans="1:19" s="3" customFormat="1" ht="25.5">
      <c r="A548" s="465"/>
      <c r="B548" s="458"/>
      <c r="C548" s="455"/>
      <c r="D548" s="455"/>
      <c r="E548" s="458"/>
      <c r="F548" s="458"/>
      <c r="G548" s="458"/>
      <c r="H548" s="458"/>
      <c r="I548" s="69" t="s">
        <v>47</v>
      </c>
      <c r="J548" s="461"/>
      <c r="K548" s="70" t="s">
        <v>48</v>
      </c>
      <c r="L548" s="70"/>
      <c r="M548" s="70"/>
      <c r="N548" s="60">
        <v>0</v>
      </c>
      <c r="O548" s="60">
        <v>1068.8869999999999</v>
      </c>
      <c r="P548" s="60">
        <v>604.85299999999995</v>
      </c>
      <c r="Q548" s="60">
        <v>3569.13</v>
      </c>
      <c r="R548" s="102">
        <f t="shared" si="292"/>
        <v>5242.87</v>
      </c>
      <c r="S548" s="33"/>
    </row>
    <row r="549" spans="1:19" s="3" customFormat="1" ht="25.5">
      <c r="A549" s="465"/>
      <c r="B549" s="458"/>
      <c r="C549" s="455"/>
      <c r="D549" s="455"/>
      <c r="E549" s="458"/>
      <c r="F549" s="458"/>
      <c r="G549" s="458"/>
      <c r="H549" s="458"/>
      <c r="I549" s="69" t="s">
        <v>148</v>
      </c>
      <c r="J549" s="461"/>
      <c r="K549" s="70" t="s">
        <v>76</v>
      </c>
      <c r="L549" s="70"/>
      <c r="M549" s="70"/>
      <c r="N549" s="60">
        <v>0</v>
      </c>
      <c r="O549" s="60">
        <v>0</v>
      </c>
      <c r="P549" s="60">
        <v>8383.9950000000008</v>
      </c>
      <c r="Q549" s="60">
        <v>1209.095</v>
      </c>
      <c r="R549" s="102">
        <f t="shared" si="292"/>
        <v>9593.09</v>
      </c>
      <c r="S549" s="33"/>
    </row>
    <row r="550" spans="1:19" s="3" customFormat="1" ht="25.5">
      <c r="A550" s="465"/>
      <c r="B550" s="458"/>
      <c r="C550" s="455"/>
      <c r="D550" s="455"/>
      <c r="E550" s="458"/>
      <c r="F550" s="458"/>
      <c r="G550" s="458"/>
      <c r="H550" s="458"/>
      <c r="I550" s="67" t="s">
        <v>149</v>
      </c>
      <c r="J550" s="461"/>
      <c r="K550" s="68" t="s">
        <v>150</v>
      </c>
      <c r="L550" s="68"/>
      <c r="M550" s="68"/>
      <c r="N550" s="63">
        <f>N551</f>
        <v>0</v>
      </c>
      <c r="O550" s="63">
        <f t="shared" ref="O550:P550" si="299">O551</f>
        <v>0</v>
      </c>
      <c r="P550" s="63">
        <f t="shared" si="299"/>
        <v>1363.992</v>
      </c>
      <c r="Q550" s="63">
        <f>Q551</f>
        <v>2500</v>
      </c>
      <c r="R550" s="102">
        <f t="shared" si="292"/>
        <v>3863.9920000000002</v>
      </c>
      <c r="S550" s="33"/>
    </row>
    <row r="551" spans="1:19" s="3" customFormat="1" ht="25.5">
      <c r="A551" s="465"/>
      <c r="B551" s="458"/>
      <c r="C551" s="455"/>
      <c r="D551" s="455"/>
      <c r="E551" s="458"/>
      <c r="F551" s="458"/>
      <c r="G551" s="458"/>
      <c r="H551" s="458"/>
      <c r="I551" s="69" t="s">
        <v>47</v>
      </c>
      <c r="J551" s="461"/>
      <c r="K551" s="70" t="s">
        <v>48</v>
      </c>
      <c r="L551" s="70"/>
      <c r="M551" s="70"/>
      <c r="N551" s="60">
        <v>0</v>
      </c>
      <c r="O551" s="60">
        <v>0</v>
      </c>
      <c r="P551" s="60">
        <v>1363.992</v>
      </c>
      <c r="Q551" s="60">
        <v>2500</v>
      </c>
      <c r="R551" s="102">
        <f t="shared" si="292"/>
        <v>3863.9920000000002</v>
      </c>
      <c r="S551" s="33"/>
    </row>
    <row r="552" spans="1:19" s="3" customFormat="1" ht="25.5">
      <c r="A552" s="465"/>
      <c r="B552" s="458"/>
      <c r="C552" s="455"/>
      <c r="D552" s="455"/>
      <c r="E552" s="458"/>
      <c r="F552" s="458"/>
      <c r="G552" s="458"/>
      <c r="H552" s="458"/>
      <c r="I552" s="67" t="s">
        <v>153</v>
      </c>
      <c r="J552" s="461"/>
      <c r="K552" s="68" t="s">
        <v>154</v>
      </c>
      <c r="L552" s="68"/>
      <c r="M552" s="68"/>
      <c r="N552" s="63">
        <f>N553+N554+N555</f>
        <v>0</v>
      </c>
      <c r="O552" s="63">
        <f t="shared" ref="O552:Q552" si="300">O553+O554+O555</f>
        <v>7349.9663999999993</v>
      </c>
      <c r="P552" s="63">
        <f t="shared" si="300"/>
        <v>8783.6749999999993</v>
      </c>
      <c r="Q552" s="63">
        <f t="shared" si="300"/>
        <v>7122.8280000000004</v>
      </c>
      <c r="R552" s="102">
        <f t="shared" si="292"/>
        <v>23256.469400000002</v>
      </c>
      <c r="S552" s="33"/>
    </row>
    <row r="553" spans="1:19" s="3" customFormat="1" ht="25.5">
      <c r="A553" s="465"/>
      <c r="B553" s="458"/>
      <c r="C553" s="455"/>
      <c r="D553" s="455"/>
      <c r="E553" s="458"/>
      <c r="F553" s="458"/>
      <c r="G553" s="458"/>
      <c r="H553" s="458"/>
      <c r="I553" s="69" t="s">
        <v>34</v>
      </c>
      <c r="J553" s="461"/>
      <c r="K553" s="70" t="s">
        <v>35</v>
      </c>
      <c r="L553" s="70"/>
      <c r="M553" s="70"/>
      <c r="N553" s="60">
        <v>0</v>
      </c>
      <c r="O553" s="60">
        <v>0</v>
      </c>
      <c r="P553" s="60">
        <v>0</v>
      </c>
      <c r="Q553" s="60">
        <v>0</v>
      </c>
      <c r="R553" s="102">
        <f t="shared" si="292"/>
        <v>0</v>
      </c>
      <c r="S553" s="33"/>
    </row>
    <row r="554" spans="1:19" s="3" customFormat="1" ht="15">
      <c r="A554" s="465"/>
      <c r="B554" s="458"/>
      <c r="C554" s="455"/>
      <c r="D554" s="455"/>
      <c r="E554" s="458"/>
      <c r="F554" s="458"/>
      <c r="G554" s="458"/>
      <c r="H554" s="458"/>
      <c r="I554" s="69" t="s">
        <v>25</v>
      </c>
      <c r="J554" s="461"/>
      <c r="K554" s="70" t="s">
        <v>26</v>
      </c>
      <c r="L554" s="70"/>
      <c r="M554" s="70"/>
      <c r="N554" s="60">
        <v>0</v>
      </c>
      <c r="O554" s="60">
        <v>399.61540000000002</v>
      </c>
      <c r="P554" s="60">
        <v>4319.741</v>
      </c>
      <c r="Q554" s="60">
        <v>2992.67</v>
      </c>
      <c r="R554" s="102">
        <f t="shared" si="292"/>
        <v>7712.0263999999997</v>
      </c>
      <c r="S554" s="33"/>
    </row>
    <row r="555" spans="1:19" s="3" customFormat="1" ht="24" customHeight="1">
      <c r="A555" s="465"/>
      <c r="B555" s="458"/>
      <c r="C555" s="455"/>
      <c r="D555" s="455"/>
      <c r="E555" s="458"/>
      <c r="F555" s="458"/>
      <c r="G555" s="458"/>
      <c r="H555" s="458"/>
      <c r="I555" s="69" t="s">
        <v>47</v>
      </c>
      <c r="J555" s="461"/>
      <c r="K555" s="70" t="s">
        <v>48</v>
      </c>
      <c r="L555" s="70"/>
      <c r="M555" s="70"/>
      <c r="N555" s="60">
        <v>0</v>
      </c>
      <c r="O555" s="60">
        <v>6950.3509999999997</v>
      </c>
      <c r="P555" s="60">
        <v>4463.9340000000002</v>
      </c>
      <c r="Q555" s="60">
        <v>4130.1580000000004</v>
      </c>
      <c r="R555" s="102">
        <f t="shared" si="292"/>
        <v>15544.442999999999</v>
      </c>
      <c r="S555" s="33"/>
    </row>
    <row r="556" spans="1:19" s="3" customFormat="1" ht="38.25">
      <c r="A556" s="465"/>
      <c r="B556" s="458"/>
      <c r="C556" s="455"/>
      <c r="D556" s="455"/>
      <c r="E556" s="458"/>
      <c r="F556" s="458"/>
      <c r="G556" s="458"/>
      <c r="H556" s="458"/>
      <c r="I556" s="67" t="s">
        <v>155</v>
      </c>
      <c r="J556" s="461"/>
      <c r="K556" s="68" t="s">
        <v>156</v>
      </c>
      <c r="L556" s="68"/>
      <c r="M556" s="68"/>
      <c r="N556" s="63">
        <f t="shared" ref="N556" si="301">N557</f>
        <v>0</v>
      </c>
      <c r="O556" s="63">
        <f t="shared" ref="O556" si="302">O557</f>
        <v>287.15699999999998</v>
      </c>
      <c r="P556" s="63">
        <f t="shared" ref="P556:Q556" si="303">P557</f>
        <v>0</v>
      </c>
      <c r="Q556" s="63">
        <f t="shared" si="303"/>
        <v>1000</v>
      </c>
      <c r="R556" s="102">
        <f t="shared" si="292"/>
        <v>1287.1569999999999</v>
      </c>
      <c r="S556" s="33"/>
    </row>
    <row r="557" spans="1:19" s="3" customFormat="1" ht="15">
      <c r="A557" s="465"/>
      <c r="B557" s="458"/>
      <c r="C557" s="455"/>
      <c r="D557" s="455"/>
      <c r="E557" s="458"/>
      <c r="F557" s="458"/>
      <c r="G557" s="458"/>
      <c r="H557" s="458"/>
      <c r="I557" s="69" t="s">
        <v>25</v>
      </c>
      <c r="J557" s="461"/>
      <c r="K557" s="70" t="s">
        <v>26</v>
      </c>
      <c r="L557" s="70"/>
      <c r="M557" s="70"/>
      <c r="N557" s="60">
        <v>0</v>
      </c>
      <c r="O557" s="60">
        <v>287.15699999999998</v>
      </c>
      <c r="P557" s="60">
        <v>0</v>
      </c>
      <c r="Q557" s="60">
        <v>1000</v>
      </c>
      <c r="R557" s="102">
        <f t="shared" si="292"/>
        <v>1287.1569999999999</v>
      </c>
      <c r="S557" s="33"/>
    </row>
    <row r="558" spans="1:19" s="3" customFormat="1" ht="24" customHeight="1">
      <c r="A558" s="465"/>
      <c r="B558" s="458"/>
      <c r="C558" s="455"/>
      <c r="D558" s="455"/>
      <c r="E558" s="458"/>
      <c r="F558" s="458"/>
      <c r="G558" s="458"/>
      <c r="H558" s="458"/>
      <c r="I558" s="67" t="s">
        <v>157</v>
      </c>
      <c r="J558" s="461"/>
      <c r="K558" s="68" t="s">
        <v>158</v>
      </c>
      <c r="L558" s="68"/>
      <c r="M558" s="68"/>
      <c r="N558" s="63">
        <f>N559</f>
        <v>0</v>
      </c>
      <c r="O558" s="63">
        <f t="shared" ref="O558:Q558" si="304">O559</f>
        <v>0</v>
      </c>
      <c r="P558" s="63">
        <f t="shared" si="304"/>
        <v>4466.402</v>
      </c>
      <c r="Q558" s="63">
        <f t="shared" si="304"/>
        <v>6721.915</v>
      </c>
      <c r="R558" s="102">
        <f t="shared" si="292"/>
        <v>11188.316999999999</v>
      </c>
      <c r="S558" s="33"/>
    </row>
    <row r="559" spans="1:19" s="3" customFormat="1" ht="24" customHeight="1">
      <c r="A559" s="465"/>
      <c r="B559" s="458"/>
      <c r="C559" s="455"/>
      <c r="D559" s="455"/>
      <c r="E559" s="458"/>
      <c r="F559" s="458"/>
      <c r="G559" s="458"/>
      <c r="H559" s="458"/>
      <c r="I559" s="69" t="s">
        <v>47</v>
      </c>
      <c r="J559" s="462"/>
      <c r="K559" s="70" t="s">
        <v>48</v>
      </c>
      <c r="L559" s="70"/>
      <c r="M559" s="70"/>
      <c r="N559" s="60">
        <v>0</v>
      </c>
      <c r="O559" s="60">
        <v>0</v>
      </c>
      <c r="P559" s="60">
        <v>4466.402</v>
      </c>
      <c r="Q559" s="60">
        <v>6721.915</v>
      </c>
      <c r="R559" s="102">
        <f t="shared" si="292"/>
        <v>11188.316999999999</v>
      </c>
      <c r="S559" s="33"/>
    </row>
    <row r="560" spans="1:19" s="3" customFormat="1" ht="15">
      <c r="A560" s="345"/>
      <c r="B560" s="109" t="s">
        <v>92</v>
      </c>
      <c r="C560" s="455"/>
      <c r="D560" s="455"/>
      <c r="E560" s="458"/>
      <c r="F560" s="458"/>
      <c r="G560" s="458"/>
      <c r="H560" s="458"/>
      <c r="I560" s="487"/>
      <c r="J560" s="460">
        <v>813</v>
      </c>
      <c r="K560" s="570"/>
      <c r="L560" s="571"/>
      <c r="M560" s="571"/>
      <c r="N560" s="571"/>
      <c r="O560" s="571"/>
      <c r="P560" s="571"/>
      <c r="Q560" s="571"/>
      <c r="R560" s="572"/>
      <c r="S560" s="340"/>
    </row>
    <row r="561" spans="1:19" s="3" customFormat="1" ht="63.75">
      <c r="A561" s="345">
        <v>25</v>
      </c>
      <c r="B561" s="109" t="s">
        <v>161</v>
      </c>
      <c r="C561" s="455"/>
      <c r="D561" s="455"/>
      <c r="E561" s="458"/>
      <c r="F561" s="458"/>
      <c r="G561" s="458"/>
      <c r="H561" s="458"/>
      <c r="I561" s="489"/>
      <c r="J561" s="462"/>
      <c r="K561" s="573"/>
      <c r="L561" s="574"/>
      <c r="M561" s="574"/>
      <c r="N561" s="574"/>
      <c r="O561" s="574"/>
      <c r="P561" s="574"/>
      <c r="Q561" s="574"/>
      <c r="R561" s="575"/>
      <c r="S561" s="340"/>
    </row>
    <row r="562" spans="1:19" s="3" customFormat="1" ht="15" customHeight="1">
      <c r="A562" s="464">
        <v>26</v>
      </c>
      <c r="B562" s="457" t="s">
        <v>159</v>
      </c>
      <c r="C562" s="455"/>
      <c r="D562" s="455"/>
      <c r="E562" s="458"/>
      <c r="F562" s="458"/>
      <c r="G562" s="458"/>
      <c r="H562" s="458"/>
      <c r="I562" s="111" t="s">
        <v>22</v>
      </c>
      <c r="J562" s="470">
        <v>813</v>
      </c>
      <c r="K562" s="112"/>
      <c r="L562" s="112"/>
      <c r="M562" s="112"/>
      <c r="N562" s="113">
        <f>N563+N565</f>
        <v>0</v>
      </c>
      <c r="O562" s="113">
        <f t="shared" ref="O562:Q562" si="305">O563+O565</f>
        <v>6495.9012999999995</v>
      </c>
      <c r="P562" s="113">
        <f t="shared" si="305"/>
        <v>2913.6369999999997</v>
      </c>
      <c r="Q562" s="113">
        <f t="shared" si="305"/>
        <v>2461.431</v>
      </c>
      <c r="R562" s="43">
        <f t="shared" si="292"/>
        <v>11870.969299999999</v>
      </c>
      <c r="S562" s="126"/>
    </row>
    <row r="563" spans="1:19" s="3" customFormat="1" ht="38.25">
      <c r="A563" s="465"/>
      <c r="B563" s="458"/>
      <c r="C563" s="455"/>
      <c r="D563" s="455"/>
      <c r="E563" s="458"/>
      <c r="F563" s="458"/>
      <c r="G563" s="458"/>
      <c r="H563" s="458"/>
      <c r="I563" s="114" t="s">
        <v>43</v>
      </c>
      <c r="J563" s="470"/>
      <c r="K563" s="115" t="s">
        <v>76</v>
      </c>
      <c r="L563" s="115"/>
      <c r="M563" s="115"/>
      <c r="N563" s="116">
        <f>N564</f>
        <v>0</v>
      </c>
      <c r="O563" s="116">
        <f t="shared" ref="O563:Q563" si="306">O564</f>
        <v>115.289</v>
      </c>
      <c r="P563" s="116">
        <f t="shared" si="306"/>
        <v>59.691000000000003</v>
      </c>
      <c r="Q563" s="116">
        <f t="shared" si="306"/>
        <v>20.85</v>
      </c>
      <c r="R563" s="48">
        <f t="shared" si="292"/>
        <v>195.82999999999998</v>
      </c>
      <c r="S563" s="31"/>
    </row>
    <row r="564" spans="1:19" s="3" customFormat="1" ht="15">
      <c r="A564" s="465"/>
      <c r="B564" s="458"/>
      <c r="C564" s="455"/>
      <c r="D564" s="455"/>
      <c r="E564" s="458"/>
      <c r="F564" s="458"/>
      <c r="G564" s="458"/>
      <c r="H564" s="458"/>
      <c r="I564" s="69" t="s">
        <v>25</v>
      </c>
      <c r="J564" s="470"/>
      <c r="K564" s="80" t="s">
        <v>26</v>
      </c>
      <c r="L564" s="322"/>
      <c r="M564" s="322"/>
      <c r="N564" s="60">
        <v>0</v>
      </c>
      <c r="O564" s="60">
        <v>115.289</v>
      </c>
      <c r="P564" s="117">
        <v>59.691000000000003</v>
      </c>
      <c r="Q564" s="60">
        <v>20.85</v>
      </c>
      <c r="R564" s="48">
        <f t="shared" si="292"/>
        <v>195.82999999999998</v>
      </c>
      <c r="S564" s="31"/>
    </row>
    <row r="565" spans="1:19" s="3" customFormat="1" ht="25.5">
      <c r="A565" s="465"/>
      <c r="B565" s="458"/>
      <c r="C565" s="455"/>
      <c r="D565" s="455"/>
      <c r="E565" s="458"/>
      <c r="F565" s="458"/>
      <c r="G565" s="458"/>
      <c r="H565" s="458"/>
      <c r="I565" s="114" t="s">
        <v>153</v>
      </c>
      <c r="J565" s="470"/>
      <c r="K565" s="115" t="s">
        <v>154</v>
      </c>
      <c r="L565" s="115"/>
      <c r="M565" s="115"/>
      <c r="N565" s="116">
        <f>N567+N568+N566</f>
        <v>0</v>
      </c>
      <c r="O565" s="116">
        <f t="shared" ref="O565:Q565" si="307">O567+O568+O566</f>
        <v>6380.6122999999998</v>
      </c>
      <c r="P565" s="116">
        <f t="shared" si="307"/>
        <v>2853.9459999999999</v>
      </c>
      <c r="Q565" s="116">
        <f t="shared" si="307"/>
        <v>2440.5810000000001</v>
      </c>
      <c r="R565" s="48">
        <f t="shared" si="292"/>
        <v>11675.139299999999</v>
      </c>
      <c r="S565" s="31"/>
    </row>
    <row r="566" spans="1:19" s="3" customFormat="1" ht="25.5">
      <c r="A566" s="465"/>
      <c r="B566" s="458"/>
      <c r="C566" s="455"/>
      <c r="D566" s="455"/>
      <c r="E566" s="458"/>
      <c r="F566" s="458"/>
      <c r="G566" s="458"/>
      <c r="H566" s="458"/>
      <c r="I566" s="69" t="s">
        <v>34</v>
      </c>
      <c r="J566" s="470"/>
      <c r="K566" s="80" t="s">
        <v>35</v>
      </c>
      <c r="L566" s="322"/>
      <c r="M566" s="322"/>
      <c r="N566" s="60">
        <v>0</v>
      </c>
      <c r="O566" s="60">
        <v>0</v>
      </c>
      <c r="P566" s="117">
        <v>5</v>
      </c>
      <c r="Q566" s="60">
        <v>0</v>
      </c>
      <c r="R566" s="48">
        <f t="shared" si="292"/>
        <v>5</v>
      </c>
      <c r="S566" s="31"/>
    </row>
    <row r="567" spans="1:19" s="3" customFormat="1" ht="15">
      <c r="A567" s="465"/>
      <c r="B567" s="458"/>
      <c r="C567" s="455"/>
      <c r="D567" s="455"/>
      <c r="E567" s="458"/>
      <c r="F567" s="458"/>
      <c r="G567" s="458"/>
      <c r="H567" s="458"/>
      <c r="I567" s="69" t="s">
        <v>25</v>
      </c>
      <c r="J567" s="470"/>
      <c r="K567" s="80" t="s">
        <v>26</v>
      </c>
      <c r="L567" s="322"/>
      <c r="M567" s="322"/>
      <c r="N567" s="60">
        <v>0</v>
      </c>
      <c r="O567" s="60">
        <v>978.6123</v>
      </c>
      <c r="P567" s="117">
        <v>1615.348</v>
      </c>
      <c r="Q567" s="60">
        <v>2440.5810000000001</v>
      </c>
      <c r="R567" s="48">
        <f t="shared" si="292"/>
        <v>5034.5412999999999</v>
      </c>
      <c r="S567" s="31"/>
    </row>
    <row r="568" spans="1:19" s="3" customFormat="1" ht="25.5">
      <c r="A568" s="466"/>
      <c r="B568" s="459"/>
      <c r="C568" s="455"/>
      <c r="D568" s="455"/>
      <c r="E568" s="458"/>
      <c r="F568" s="458"/>
      <c r="G568" s="458"/>
      <c r="H568" s="458"/>
      <c r="I568" s="69" t="s">
        <v>47</v>
      </c>
      <c r="J568" s="470"/>
      <c r="K568" s="80" t="s">
        <v>48</v>
      </c>
      <c r="L568" s="322"/>
      <c r="M568" s="322"/>
      <c r="N568" s="60">
        <v>0</v>
      </c>
      <c r="O568" s="60">
        <v>5402</v>
      </c>
      <c r="P568" s="60">
        <v>1233.598</v>
      </c>
      <c r="Q568" s="60">
        <v>0</v>
      </c>
      <c r="R568" s="48">
        <f t="shared" si="292"/>
        <v>6635.598</v>
      </c>
      <c r="S568" s="31"/>
    </row>
    <row r="569" spans="1:19" s="3" customFormat="1" ht="15" customHeight="1">
      <c r="A569" s="464">
        <v>27</v>
      </c>
      <c r="B569" s="457" t="s">
        <v>160</v>
      </c>
      <c r="C569" s="455"/>
      <c r="D569" s="455"/>
      <c r="E569" s="458"/>
      <c r="F569" s="458"/>
      <c r="G569" s="458"/>
      <c r="H569" s="458"/>
      <c r="I569" s="111" t="s">
        <v>22</v>
      </c>
      <c r="J569" s="470">
        <v>813</v>
      </c>
      <c r="K569" s="112"/>
      <c r="L569" s="112"/>
      <c r="M569" s="112"/>
      <c r="N569" s="113">
        <f>N570+N572</f>
        <v>0</v>
      </c>
      <c r="O569" s="113">
        <f t="shared" ref="O569:Q569" si="308">O570+O572</f>
        <v>74.975999999999999</v>
      </c>
      <c r="P569" s="113">
        <f t="shared" si="308"/>
        <v>72.697999999999993</v>
      </c>
      <c r="Q569" s="113">
        <f t="shared" si="308"/>
        <v>128.876</v>
      </c>
      <c r="R569" s="371">
        <f t="shared" ref="R569" si="309">Q569+P569+O569+N569</f>
        <v>276.55</v>
      </c>
      <c r="S569" s="126"/>
    </row>
    <row r="570" spans="1:19" s="3" customFormat="1" ht="63.75">
      <c r="A570" s="465"/>
      <c r="B570" s="458"/>
      <c r="C570" s="455"/>
      <c r="D570" s="455"/>
      <c r="E570" s="458"/>
      <c r="F570" s="458"/>
      <c r="G570" s="458"/>
      <c r="H570" s="458"/>
      <c r="I570" s="114" t="s">
        <v>139</v>
      </c>
      <c r="J570" s="470"/>
      <c r="K570" s="115" t="s">
        <v>24</v>
      </c>
      <c r="L570" s="115"/>
      <c r="M570" s="115"/>
      <c r="N570" s="116">
        <f>N571</f>
        <v>0</v>
      </c>
      <c r="O570" s="116">
        <f t="shared" ref="O570:Q570" si="310">O571</f>
        <v>72.888000000000005</v>
      </c>
      <c r="P570" s="116">
        <f t="shared" si="310"/>
        <v>72.697999999999993</v>
      </c>
      <c r="Q570" s="116">
        <f t="shared" si="310"/>
        <v>115.502</v>
      </c>
      <c r="R570" s="48">
        <f t="shared" si="292"/>
        <v>261.08799999999997</v>
      </c>
      <c r="S570" s="31"/>
    </row>
    <row r="571" spans="1:19" s="3" customFormat="1" ht="15">
      <c r="A571" s="465"/>
      <c r="B571" s="458"/>
      <c r="C571" s="455"/>
      <c r="D571" s="455"/>
      <c r="E571" s="458"/>
      <c r="F571" s="458"/>
      <c r="G571" s="458"/>
      <c r="H571" s="458"/>
      <c r="I571" s="69" t="s">
        <v>25</v>
      </c>
      <c r="J571" s="470"/>
      <c r="K571" s="80" t="s">
        <v>26</v>
      </c>
      <c r="L571" s="322"/>
      <c r="M571" s="322"/>
      <c r="N571" s="117">
        <v>0</v>
      </c>
      <c r="O571" s="117">
        <v>72.888000000000005</v>
      </c>
      <c r="P571" s="117">
        <v>72.697999999999993</v>
      </c>
      <c r="Q571" s="117">
        <v>115.502</v>
      </c>
      <c r="R571" s="48">
        <f t="shared" si="292"/>
        <v>261.08799999999997</v>
      </c>
      <c r="S571" s="31"/>
    </row>
    <row r="572" spans="1:19" s="3" customFormat="1" ht="38.25">
      <c r="A572" s="465"/>
      <c r="B572" s="458"/>
      <c r="C572" s="455"/>
      <c r="D572" s="455"/>
      <c r="E572" s="458"/>
      <c r="F572" s="458"/>
      <c r="G572" s="458"/>
      <c r="H572" s="458"/>
      <c r="I572" s="114" t="s">
        <v>43</v>
      </c>
      <c r="J572" s="470"/>
      <c r="K572" s="115" t="s">
        <v>76</v>
      </c>
      <c r="L572" s="115"/>
      <c r="M572" s="115"/>
      <c r="N572" s="116">
        <f t="shared" ref="N572:Q572" si="311">N573</f>
        <v>0</v>
      </c>
      <c r="O572" s="116">
        <f t="shared" si="311"/>
        <v>2.0880000000000001</v>
      </c>
      <c r="P572" s="116">
        <f t="shared" si="311"/>
        <v>0</v>
      </c>
      <c r="Q572" s="116">
        <f t="shared" si="311"/>
        <v>13.374000000000001</v>
      </c>
      <c r="R572" s="48">
        <f t="shared" si="292"/>
        <v>15.462</v>
      </c>
      <c r="S572" s="31"/>
    </row>
    <row r="573" spans="1:19" s="3" customFormat="1" ht="15">
      <c r="A573" s="466"/>
      <c r="B573" s="459"/>
      <c r="C573" s="455"/>
      <c r="D573" s="455"/>
      <c r="E573" s="458"/>
      <c r="F573" s="458"/>
      <c r="G573" s="458"/>
      <c r="H573" s="458"/>
      <c r="I573" s="69" t="s">
        <v>25</v>
      </c>
      <c r="J573" s="470"/>
      <c r="K573" s="80" t="s">
        <v>26</v>
      </c>
      <c r="L573" s="322"/>
      <c r="M573" s="322"/>
      <c r="N573" s="117">
        <v>0</v>
      </c>
      <c r="O573" s="117">
        <v>2.0880000000000001</v>
      </c>
      <c r="P573" s="117">
        <v>0</v>
      </c>
      <c r="Q573" s="117">
        <v>13.374000000000001</v>
      </c>
      <c r="R573" s="48">
        <f t="shared" si="292"/>
        <v>15.462</v>
      </c>
      <c r="S573" s="31"/>
    </row>
    <row r="574" spans="1:19" s="3" customFormat="1" ht="15" customHeight="1">
      <c r="A574" s="464">
        <v>28</v>
      </c>
      <c r="B574" s="457" t="s">
        <v>162</v>
      </c>
      <c r="C574" s="455"/>
      <c r="D574" s="455"/>
      <c r="E574" s="458"/>
      <c r="F574" s="458"/>
      <c r="G574" s="458"/>
      <c r="H574" s="458"/>
      <c r="I574" s="111" t="s">
        <v>22</v>
      </c>
      <c r="J574" s="470">
        <v>815</v>
      </c>
      <c r="K574" s="112"/>
      <c r="L574" s="112"/>
      <c r="M574" s="112"/>
      <c r="N574" s="113">
        <f>N577+N575</f>
        <v>0</v>
      </c>
      <c r="O574" s="113">
        <f t="shared" ref="O574:Q574" si="312">O577+O575</f>
        <v>170.71279999999999</v>
      </c>
      <c r="P574" s="113">
        <f t="shared" si="312"/>
        <v>197.77500000000001</v>
      </c>
      <c r="Q574" s="113">
        <f t="shared" si="312"/>
        <v>1678.7036000000001</v>
      </c>
      <c r="R574" s="43">
        <f t="shared" si="292"/>
        <v>2047.1914000000002</v>
      </c>
      <c r="S574" s="126"/>
    </row>
    <row r="575" spans="1:19" s="3" customFormat="1" ht="51">
      <c r="A575" s="465"/>
      <c r="B575" s="458"/>
      <c r="C575" s="455"/>
      <c r="D575" s="455"/>
      <c r="E575" s="458"/>
      <c r="F575" s="458"/>
      <c r="G575" s="458"/>
      <c r="H575" s="458"/>
      <c r="I575" s="118" t="s">
        <v>163</v>
      </c>
      <c r="J575" s="470"/>
      <c r="K575" s="86" t="s">
        <v>24</v>
      </c>
      <c r="L575" s="86"/>
      <c r="M575" s="86"/>
      <c r="N575" s="63">
        <f>N576</f>
        <v>0</v>
      </c>
      <c r="O575" s="63">
        <f t="shared" ref="O575:Q575" si="313">O576</f>
        <v>170.71279999999999</v>
      </c>
      <c r="P575" s="63">
        <f t="shared" si="313"/>
        <v>197.77500000000001</v>
      </c>
      <c r="Q575" s="63">
        <f t="shared" si="313"/>
        <v>164.86699999999999</v>
      </c>
      <c r="R575" s="48">
        <f t="shared" si="292"/>
        <v>533.35479999999995</v>
      </c>
      <c r="S575" s="33"/>
    </row>
    <row r="576" spans="1:19" s="3" customFormat="1" ht="15">
      <c r="A576" s="465"/>
      <c r="B576" s="458"/>
      <c r="C576" s="455"/>
      <c r="D576" s="455"/>
      <c r="E576" s="458"/>
      <c r="F576" s="458"/>
      <c r="G576" s="458"/>
      <c r="H576" s="458"/>
      <c r="I576" s="99" t="s">
        <v>25</v>
      </c>
      <c r="J576" s="470"/>
      <c r="K576" s="88" t="s">
        <v>26</v>
      </c>
      <c r="L576" s="88"/>
      <c r="M576" s="88"/>
      <c r="N576" s="60">
        <v>0</v>
      </c>
      <c r="O576" s="60">
        <v>170.71279999999999</v>
      </c>
      <c r="P576" s="60">
        <v>197.77500000000001</v>
      </c>
      <c r="Q576" s="60">
        <v>164.86699999999999</v>
      </c>
      <c r="R576" s="48">
        <f t="shared" si="292"/>
        <v>533.35479999999995</v>
      </c>
      <c r="S576" s="33"/>
    </row>
    <row r="577" spans="1:19" s="3" customFormat="1" ht="25.5">
      <c r="A577" s="465"/>
      <c r="B577" s="458"/>
      <c r="C577" s="455"/>
      <c r="D577" s="455"/>
      <c r="E577" s="458"/>
      <c r="F577" s="458"/>
      <c r="G577" s="458"/>
      <c r="H577" s="458"/>
      <c r="I577" s="118" t="s">
        <v>27</v>
      </c>
      <c r="J577" s="470"/>
      <c r="K577" s="86" t="s">
        <v>114</v>
      </c>
      <c r="L577" s="86"/>
      <c r="M577" s="86"/>
      <c r="N577" s="63">
        <f>N578+N579</f>
        <v>0</v>
      </c>
      <c r="O577" s="63">
        <f t="shared" ref="O577:Q577" si="314">O578+O579</f>
        <v>0</v>
      </c>
      <c r="P577" s="63">
        <f t="shared" si="314"/>
        <v>0</v>
      </c>
      <c r="Q577" s="63">
        <f t="shared" si="314"/>
        <v>1513.8366000000001</v>
      </c>
      <c r="R577" s="48">
        <f t="shared" si="292"/>
        <v>1513.8366000000001</v>
      </c>
      <c r="S577" s="33"/>
    </row>
    <row r="578" spans="1:19" s="3" customFormat="1" ht="15">
      <c r="A578" s="465"/>
      <c r="B578" s="458"/>
      <c r="C578" s="455"/>
      <c r="D578" s="455"/>
      <c r="E578" s="458"/>
      <c r="F578" s="458"/>
      <c r="G578" s="458"/>
      <c r="H578" s="458"/>
      <c r="I578" s="99" t="s">
        <v>25</v>
      </c>
      <c r="J578" s="470"/>
      <c r="K578" s="88" t="s">
        <v>26</v>
      </c>
      <c r="L578" s="88"/>
      <c r="M578" s="88"/>
      <c r="N578" s="51">
        <v>0</v>
      </c>
      <c r="O578" s="60">
        <v>0</v>
      </c>
      <c r="P578" s="60">
        <v>0</v>
      </c>
      <c r="Q578" s="60">
        <v>13.836600000000001</v>
      </c>
      <c r="R578" s="48">
        <f t="shared" si="292"/>
        <v>13.836600000000001</v>
      </c>
      <c r="S578" s="33"/>
    </row>
    <row r="579" spans="1:19" s="3" customFormat="1" ht="25.5">
      <c r="A579" s="466"/>
      <c r="B579" s="459"/>
      <c r="C579" s="455"/>
      <c r="D579" s="455"/>
      <c r="E579" s="458"/>
      <c r="F579" s="458"/>
      <c r="G579" s="458"/>
      <c r="H579" s="458"/>
      <c r="I579" s="372" t="s">
        <v>47</v>
      </c>
      <c r="J579" s="346"/>
      <c r="K579" s="373" t="s">
        <v>48</v>
      </c>
      <c r="L579" s="373"/>
      <c r="M579" s="373"/>
      <c r="N579" s="145">
        <v>0</v>
      </c>
      <c r="O579" s="145">
        <v>0</v>
      </c>
      <c r="P579" s="145">
        <v>0</v>
      </c>
      <c r="Q579" s="145">
        <v>1500</v>
      </c>
      <c r="R579" s="48">
        <f t="shared" si="292"/>
        <v>1500</v>
      </c>
      <c r="S579" s="340"/>
    </row>
    <row r="580" spans="1:19" s="3" customFormat="1" ht="15" customHeight="1">
      <c r="A580" s="464">
        <v>29</v>
      </c>
      <c r="B580" s="457" t="s">
        <v>164</v>
      </c>
      <c r="C580" s="455"/>
      <c r="D580" s="455"/>
      <c r="E580" s="458"/>
      <c r="F580" s="458"/>
      <c r="G580" s="458"/>
      <c r="H580" s="458"/>
      <c r="I580" s="111" t="s">
        <v>22</v>
      </c>
      <c r="J580" s="470">
        <v>815</v>
      </c>
      <c r="K580" s="112"/>
      <c r="L580" s="112"/>
      <c r="M580" s="112"/>
      <c r="N580" s="113">
        <f>N583+N581</f>
        <v>0</v>
      </c>
      <c r="O580" s="113">
        <f t="shared" ref="O580" si="315">O583+O581</f>
        <v>45.731699999999996</v>
      </c>
      <c r="P580" s="113">
        <f t="shared" ref="P580:Q580" si="316">P583+P581</f>
        <v>41.991</v>
      </c>
      <c r="Q580" s="113">
        <f t="shared" si="316"/>
        <v>63.803999999999995</v>
      </c>
      <c r="R580" s="43">
        <f t="shared" ref="R580" si="317">Q580+P580+O580+N580</f>
        <v>151.52669999999998</v>
      </c>
      <c r="S580" s="126"/>
    </row>
    <row r="581" spans="1:19" s="3" customFormat="1" ht="15">
      <c r="A581" s="465"/>
      <c r="B581" s="458"/>
      <c r="C581" s="455"/>
      <c r="D581" s="455"/>
      <c r="E581" s="458"/>
      <c r="F581" s="458"/>
      <c r="G581" s="458"/>
      <c r="H581" s="458"/>
      <c r="I581" s="118" t="s">
        <v>165</v>
      </c>
      <c r="J581" s="470"/>
      <c r="K581" s="86" t="s">
        <v>30</v>
      </c>
      <c r="L581" s="86"/>
      <c r="M581" s="86"/>
      <c r="N581" s="48">
        <f>N582</f>
        <v>0</v>
      </c>
      <c r="O581" s="48">
        <f t="shared" ref="O581:Q581" si="318">O582</f>
        <v>45.731699999999996</v>
      </c>
      <c r="P581" s="48">
        <f t="shared" si="318"/>
        <v>41.991</v>
      </c>
      <c r="Q581" s="48">
        <f t="shared" si="318"/>
        <v>62.311999999999998</v>
      </c>
      <c r="R581" s="48">
        <f t="shared" si="292"/>
        <v>150.03469999999999</v>
      </c>
      <c r="S581" s="33"/>
    </row>
    <row r="582" spans="1:19" s="3" customFormat="1" ht="15">
      <c r="A582" s="465"/>
      <c r="B582" s="458"/>
      <c r="C582" s="455"/>
      <c r="D582" s="455"/>
      <c r="E582" s="458"/>
      <c r="F582" s="458"/>
      <c r="G582" s="458"/>
      <c r="H582" s="458"/>
      <c r="I582" s="99" t="s">
        <v>25</v>
      </c>
      <c r="J582" s="470"/>
      <c r="K582" s="88" t="s">
        <v>26</v>
      </c>
      <c r="L582" s="88"/>
      <c r="M582" s="88"/>
      <c r="N582" s="60">
        <v>0</v>
      </c>
      <c r="O582" s="60">
        <v>45.731699999999996</v>
      </c>
      <c r="P582" s="60">
        <v>41.991</v>
      </c>
      <c r="Q582" s="60">
        <v>62.311999999999998</v>
      </c>
      <c r="R582" s="48">
        <f t="shared" si="292"/>
        <v>150.03469999999999</v>
      </c>
      <c r="S582" s="33"/>
    </row>
    <row r="583" spans="1:19" s="3" customFormat="1" ht="38.25">
      <c r="A583" s="465"/>
      <c r="B583" s="458"/>
      <c r="C583" s="455"/>
      <c r="D583" s="455"/>
      <c r="E583" s="458"/>
      <c r="F583" s="458"/>
      <c r="G583" s="458"/>
      <c r="H583" s="458"/>
      <c r="I583" s="104" t="s">
        <v>43</v>
      </c>
      <c r="J583" s="470"/>
      <c r="K583" s="86" t="s">
        <v>76</v>
      </c>
      <c r="L583" s="86"/>
      <c r="M583" s="86"/>
      <c r="N583" s="48">
        <f>N584</f>
        <v>0</v>
      </c>
      <c r="O583" s="48">
        <f t="shared" ref="O583" si="319">O584</f>
        <v>0</v>
      </c>
      <c r="P583" s="48">
        <f t="shared" ref="P583" si="320">P584</f>
        <v>0</v>
      </c>
      <c r="Q583" s="48">
        <f t="shared" ref="Q583" si="321">Q584</f>
        <v>1.492</v>
      </c>
      <c r="R583" s="48">
        <f t="shared" si="292"/>
        <v>1.492</v>
      </c>
      <c r="S583" s="33"/>
    </row>
    <row r="584" spans="1:19" s="3" customFormat="1" ht="15">
      <c r="A584" s="466"/>
      <c r="B584" s="459"/>
      <c r="C584" s="455"/>
      <c r="D584" s="455"/>
      <c r="E584" s="458"/>
      <c r="F584" s="458"/>
      <c r="G584" s="458"/>
      <c r="H584" s="458"/>
      <c r="I584" s="99" t="s">
        <v>25</v>
      </c>
      <c r="J584" s="470"/>
      <c r="K584" s="88" t="s">
        <v>26</v>
      </c>
      <c r="L584" s="88"/>
      <c r="M584" s="88"/>
      <c r="N584" s="60">
        <v>0</v>
      </c>
      <c r="O584" s="60">
        <v>0</v>
      </c>
      <c r="P584" s="60">
        <v>0</v>
      </c>
      <c r="Q584" s="60">
        <v>1.492</v>
      </c>
      <c r="R584" s="48">
        <f t="shared" si="292"/>
        <v>1.492</v>
      </c>
      <c r="S584" s="33"/>
    </row>
    <row r="585" spans="1:19" s="3" customFormat="1" ht="15" customHeight="1">
      <c r="A585" s="464">
        <v>30</v>
      </c>
      <c r="B585" s="457" t="s">
        <v>166</v>
      </c>
      <c r="C585" s="455"/>
      <c r="D585" s="455"/>
      <c r="E585" s="458"/>
      <c r="F585" s="458"/>
      <c r="G585" s="458"/>
      <c r="H585" s="458"/>
      <c r="I585" s="40" t="s">
        <v>22</v>
      </c>
      <c r="J585" s="460">
        <v>816</v>
      </c>
      <c r="K585" s="42"/>
      <c r="L585" s="42"/>
      <c r="M585" s="42"/>
      <c r="N585" s="43">
        <f>N586+N588+N590+N592</f>
        <v>0</v>
      </c>
      <c r="O585" s="43">
        <f t="shared" ref="O585:Q585" si="322">O586+O588+O590+O592</f>
        <v>109.4083</v>
      </c>
      <c r="P585" s="43">
        <f t="shared" si="322"/>
        <v>107.69</v>
      </c>
      <c r="Q585" s="43">
        <f t="shared" si="322"/>
        <v>129.95400000000001</v>
      </c>
      <c r="R585" s="43">
        <f t="shared" si="292"/>
        <v>347.0523</v>
      </c>
      <c r="S585" s="41"/>
    </row>
    <row r="586" spans="1:19" s="3" customFormat="1" ht="38.25" customHeight="1">
      <c r="A586" s="465"/>
      <c r="B586" s="458"/>
      <c r="C586" s="455"/>
      <c r="D586" s="455"/>
      <c r="E586" s="458"/>
      <c r="F586" s="458"/>
      <c r="G586" s="458"/>
      <c r="H586" s="458"/>
      <c r="I586" s="54" t="s">
        <v>167</v>
      </c>
      <c r="J586" s="461"/>
      <c r="K586" s="47" t="s">
        <v>24</v>
      </c>
      <c r="L586" s="47"/>
      <c r="M586" s="47"/>
      <c r="N586" s="48">
        <f>N587</f>
        <v>0</v>
      </c>
      <c r="O586" s="48">
        <f t="shared" ref="O586:Q586" si="323">O587</f>
        <v>96.317300000000003</v>
      </c>
      <c r="P586" s="48">
        <f t="shared" si="323"/>
        <v>107.69</v>
      </c>
      <c r="Q586" s="48">
        <f t="shared" si="323"/>
        <v>123.79300000000001</v>
      </c>
      <c r="R586" s="48">
        <f t="shared" si="292"/>
        <v>327.80029999999999</v>
      </c>
      <c r="S586" s="33"/>
    </row>
    <row r="587" spans="1:19" s="3" customFormat="1" ht="15">
      <c r="A587" s="465"/>
      <c r="B587" s="458"/>
      <c r="C587" s="455"/>
      <c r="D587" s="455"/>
      <c r="E587" s="458"/>
      <c r="F587" s="458"/>
      <c r="G587" s="458"/>
      <c r="H587" s="458"/>
      <c r="I587" s="119" t="s">
        <v>25</v>
      </c>
      <c r="J587" s="461"/>
      <c r="K587" s="80" t="s">
        <v>26</v>
      </c>
      <c r="L587" s="322"/>
      <c r="M587" s="322"/>
      <c r="N587" s="117">
        <v>0</v>
      </c>
      <c r="O587" s="117">
        <v>96.317300000000003</v>
      </c>
      <c r="P587" s="117">
        <v>107.69</v>
      </c>
      <c r="Q587" s="117">
        <v>123.79300000000001</v>
      </c>
      <c r="R587" s="48">
        <f t="shared" si="292"/>
        <v>327.80029999999999</v>
      </c>
      <c r="S587" s="33"/>
    </row>
    <row r="588" spans="1:19" s="3" customFormat="1" ht="25.5">
      <c r="A588" s="465"/>
      <c r="B588" s="458"/>
      <c r="C588" s="455"/>
      <c r="D588" s="455"/>
      <c r="E588" s="458"/>
      <c r="F588" s="458"/>
      <c r="G588" s="458"/>
      <c r="H588" s="458"/>
      <c r="I588" s="114" t="s">
        <v>27</v>
      </c>
      <c r="J588" s="461"/>
      <c r="K588" s="115" t="s">
        <v>28</v>
      </c>
      <c r="L588" s="115"/>
      <c r="M588" s="115"/>
      <c r="N588" s="116">
        <f>N589</f>
        <v>0</v>
      </c>
      <c r="O588" s="116">
        <f t="shared" ref="O588:Q588" si="324">O589</f>
        <v>1.2609999999999999</v>
      </c>
      <c r="P588" s="116">
        <f t="shared" si="324"/>
        <v>0</v>
      </c>
      <c r="Q588" s="116">
        <f t="shared" si="324"/>
        <v>0</v>
      </c>
      <c r="R588" s="48">
        <f t="shared" si="292"/>
        <v>1.2609999999999999</v>
      </c>
      <c r="S588" s="33"/>
    </row>
    <row r="589" spans="1:19" s="3" customFormat="1" ht="15">
      <c r="A589" s="465"/>
      <c r="B589" s="458"/>
      <c r="C589" s="455"/>
      <c r="D589" s="455"/>
      <c r="E589" s="458"/>
      <c r="F589" s="458"/>
      <c r="G589" s="458"/>
      <c r="H589" s="458"/>
      <c r="I589" s="119" t="s">
        <v>25</v>
      </c>
      <c r="J589" s="461"/>
      <c r="K589" s="80" t="s">
        <v>26</v>
      </c>
      <c r="L589" s="322"/>
      <c r="M589" s="322"/>
      <c r="N589" s="117">
        <v>0</v>
      </c>
      <c r="O589" s="117">
        <v>1.2609999999999999</v>
      </c>
      <c r="P589" s="117">
        <v>0</v>
      </c>
      <c r="Q589" s="117">
        <v>0</v>
      </c>
      <c r="R589" s="48">
        <f t="shared" si="292"/>
        <v>1.2609999999999999</v>
      </c>
      <c r="S589" s="33"/>
    </row>
    <row r="590" spans="1:19" s="3" customFormat="1" ht="25.5">
      <c r="A590" s="465"/>
      <c r="B590" s="458"/>
      <c r="C590" s="455"/>
      <c r="D590" s="455"/>
      <c r="E590" s="458"/>
      <c r="F590" s="458"/>
      <c r="G590" s="458"/>
      <c r="H590" s="458"/>
      <c r="I590" s="114" t="s">
        <v>168</v>
      </c>
      <c r="J590" s="461"/>
      <c r="K590" s="115" t="s">
        <v>30</v>
      </c>
      <c r="L590" s="115"/>
      <c r="M590" s="115"/>
      <c r="N590" s="116">
        <f t="shared" ref="N590:Q592" si="325">N591</f>
        <v>0</v>
      </c>
      <c r="O590" s="116">
        <f t="shared" si="325"/>
        <v>11.83</v>
      </c>
      <c r="P590" s="116">
        <f t="shared" si="325"/>
        <v>0</v>
      </c>
      <c r="Q590" s="116">
        <f t="shared" si="325"/>
        <v>0</v>
      </c>
      <c r="R590" s="48">
        <f t="shared" si="292"/>
        <v>11.83</v>
      </c>
      <c r="S590" s="33"/>
    </row>
    <row r="591" spans="1:19" s="3" customFormat="1" ht="15">
      <c r="A591" s="465"/>
      <c r="B591" s="458"/>
      <c r="C591" s="455"/>
      <c r="D591" s="455"/>
      <c r="E591" s="458"/>
      <c r="F591" s="458"/>
      <c r="G591" s="458"/>
      <c r="H591" s="458"/>
      <c r="I591" s="119" t="s">
        <v>25</v>
      </c>
      <c r="J591" s="461"/>
      <c r="K591" s="80" t="s">
        <v>26</v>
      </c>
      <c r="L591" s="322"/>
      <c r="M591" s="322"/>
      <c r="N591" s="117">
        <v>0</v>
      </c>
      <c r="O591" s="117">
        <v>11.83</v>
      </c>
      <c r="P591" s="117">
        <v>0</v>
      </c>
      <c r="Q591" s="117">
        <v>0</v>
      </c>
      <c r="R591" s="48">
        <f t="shared" si="292"/>
        <v>11.83</v>
      </c>
      <c r="S591" s="33"/>
    </row>
    <row r="592" spans="1:19" s="3" customFormat="1" ht="25.5">
      <c r="A592" s="465"/>
      <c r="B592" s="458"/>
      <c r="C592" s="455"/>
      <c r="D592" s="455"/>
      <c r="E592" s="458"/>
      <c r="F592" s="458"/>
      <c r="G592" s="458"/>
      <c r="H592" s="458"/>
      <c r="I592" s="114" t="s">
        <v>524</v>
      </c>
      <c r="J592" s="461"/>
      <c r="K592" s="115" t="s">
        <v>457</v>
      </c>
      <c r="L592" s="70"/>
      <c r="M592" s="70"/>
      <c r="N592" s="116">
        <f t="shared" si="325"/>
        <v>0</v>
      </c>
      <c r="O592" s="116">
        <f t="shared" si="325"/>
        <v>0</v>
      </c>
      <c r="P592" s="116">
        <f t="shared" si="325"/>
        <v>0</v>
      </c>
      <c r="Q592" s="116">
        <f t="shared" si="325"/>
        <v>6.1609999999999996</v>
      </c>
      <c r="R592" s="48">
        <f t="shared" si="292"/>
        <v>6.1609999999999996</v>
      </c>
      <c r="S592" s="339"/>
    </row>
    <row r="593" spans="1:19" s="3" customFormat="1" ht="15">
      <c r="A593" s="466"/>
      <c r="B593" s="459"/>
      <c r="C593" s="456"/>
      <c r="D593" s="456"/>
      <c r="E593" s="459"/>
      <c r="F593" s="459"/>
      <c r="G593" s="459"/>
      <c r="H593" s="459"/>
      <c r="I593" s="119" t="s">
        <v>25</v>
      </c>
      <c r="J593" s="462"/>
      <c r="K593" s="350" t="s">
        <v>26</v>
      </c>
      <c r="L593" s="70"/>
      <c r="M593" s="70"/>
      <c r="N593" s="117">
        <v>0</v>
      </c>
      <c r="O593" s="117">
        <v>0</v>
      </c>
      <c r="P593" s="117">
        <v>0</v>
      </c>
      <c r="Q593" s="117">
        <v>6.1609999999999996</v>
      </c>
      <c r="R593" s="48">
        <f t="shared" ref="R593" si="326">Q593+P593+O593+N593</f>
        <v>6.1609999999999996</v>
      </c>
      <c r="S593" s="339"/>
    </row>
    <row r="594" spans="1:19" s="6" customFormat="1" ht="38.25">
      <c r="A594" s="127">
        <v>5</v>
      </c>
      <c r="B594" s="289"/>
      <c r="C594" s="171" t="s">
        <v>19</v>
      </c>
      <c r="D594" s="171" t="s">
        <v>20</v>
      </c>
      <c r="E594" s="171" t="s">
        <v>487</v>
      </c>
      <c r="F594" s="171" t="s">
        <v>502</v>
      </c>
      <c r="G594" s="171" t="s">
        <v>501</v>
      </c>
      <c r="H594" s="171" t="s">
        <v>497</v>
      </c>
      <c r="I594" s="295"/>
      <c r="J594" s="127"/>
      <c r="K594" s="260"/>
      <c r="L594" s="82">
        <f t="shared" ref="L594:M594" si="327">L595</f>
        <v>0</v>
      </c>
      <c r="M594" s="82">
        <f t="shared" si="327"/>
        <v>0</v>
      </c>
      <c r="N594" s="82">
        <f>N595</f>
        <v>0</v>
      </c>
      <c r="O594" s="82">
        <f t="shared" ref="O594:Q594" si="328">O595</f>
        <v>0</v>
      </c>
      <c r="P594" s="82">
        <f t="shared" si="328"/>
        <v>0</v>
      </c>
      <c r="Q594" s="82">
        <f t="shared" si="328"/>
        <v>0</v>
      </c>
      <c r="R594" s="43">
        <f>N594+O594+P594+Q594</f>
        <v>0</v>
      </c>
      <c r="S594" s="84"/>
    </row>
    <row r="595" spans="1:19" s="6" customFormat="1" ht="15" customHeight="1">
      <c r="A595" s="464">
        <v>1</v>
      </c>
      <c r="B595" s="551" t="s">
        <v>470</v>
      </c>
      <c r="C595" s="457" t="s">
        <v>19</v>
      </c>
      <c r="D595" s="457" t="s">
        <v>20</v>
      </c>
      <c r="E595" s="457" t="s">
        <v>487</v>
      </c>
      <c r="F595" s="467" t="s">
        <v>502</v>
      </c>
      <c r="G595" s="467" t="s">
        <v>501</v>
      </c>
      <c r="H595" s="467" t="s">
        <v>497</v>
      </c>
      <c r="I595" s="183" t="s">
        <v>22</v>
      </c>
      <c r="J595" s="127"/>
      <c r="K595" s="260"/>
      <c r="L595" s="82">
        <f t="shared" ref="L595:M595" si="329">L596+L597</f>
        <v>0</v>
      </c>
      <c r="M595" s="82">
        <f t="shared" si="329"/>
        <v>0</v>
      </c>
      <c r="N595" s="82">
        <f>N596+N597</f>
        <v>0</v>
      </c>
      <c r="O595" s="82">
        <f t="shared" ref="O595:Q595" si="330">O596+O597</f>
        <v>0</v>
      </c>
      <c r="P595" s="82">
        <f t="shared" si="330"/>
        <v>0</v>
      </c>
      <c r="Q595" s="82">
        <f t="shared" si="330"/>
        <v>0</v>
      </c>
      <c r="R595" s="43">
        <f t="shared" ref="R595:R597" si="331">N595+O595+P595+Q595</f>
        <v>0</v>
      </c>
      <c r="S595" s="84"/>
    </row>
    <row r="596" spans="1:19" s="6" customFormat="1" ht="38.25" customHeight="1">
      <c r="A596" s="466"/>
      <c r="B596" s="552"/>
      <c r="C596" s="458"/>
      <c r="D596" s="458"/>
      <c r="E596" s="458"/>
      <c r="F596" s="468"/>
      <c r="G596" s="468"/>
      <c r="H596" s="468"/>
      <c r="I596" s="254"/>
      <c r="J596" s="287"/>
      <c r="K596" s="106"/>
      <c r="L596" s="107">
        <v>0</v>
      </c>
      <c r="M596" s="107">
        <v>0</v>
      </c>
      <c r="N596" s="107">
        <v>0</v>
      </c>
      <c r="O596" s="107">
        <v>0</v>
      </c>
      <c r="P596" s="107">
        <v>0</v>
      </c>
      <c r="Q596" s="107">
        <v>0</v>
      </c>
      <c r="R596" s="48">
        <f t="shared" si="331"/>
        <v>0</v>
      </c>
      <c r="S596" s="283"/>
    </row>
    <row r="597" spans="1:19" s="6" customFormat="1" ht="38.25">
      <c r="A597" s="284">
        <v>2</v>
      </c>
      <c r="B597" s="288" t="s">
        <v>464</v>
      </c>
      <c r="C597" s="459"/>
      <c r="D597" s="459"/>
      <c r="E597" s="459"/>
      <c r="F597" s="469"/>
      <c r="G597" s="469"/>
      <c r="H597" s="469"/>
      <c r="I597" s="254"/>
      <c r="J597" s="287"/>
      <c r="K597" s="106"/>
      <c r="L597" s="107">
        <v>0</v>
      </c>
      <c r="M597" s="107">
        <v>0</v>
      </c>
      <c r="N597" s="107">
        <v>0</v>
      </c>
      <c r="O597" s="107">
        <v>0</v>
      </c>
      <c r="P597" s="107">
        <v>0</v>
      </c>
      <c r="Q597" s="107">
        <v>0</v>
      </c>
      <c r="R597" s="48">
        <f t="shared" si="331"/>
        <v>0</v>
      </c>
      <c r="S597" s="283"/>
    </row>
    <row r="598" spans="1:19" ht="70.5" customHeight="1">
      <c r="A598" s="25">
        <v>6</v>
      </c>
      <c r="B598" s="110" t="s">
        <v>169</v>
      </c>
      <c r="C598" s="27" t="s">
        <v>19</v>
      </c>
      <c r="D598" s="27" t="s">
        <v>20</v>
      </c>
      <c r="E598" s="26" t="s">
        <v>170</v>
      </c>
      <c r="F598" s="172" t="s">
        <v>502</v>
      </c>
      <c r="G598" s="172" t="s">
        <v>546</v>
      </c>
      <c r="H598" s="172" t="s">
        <v>501</v>
      </c>
      <c r="I598" s="120"/>
      <c r="J598" s="121"/>
      <c r="K598" s="42"/>
      <c r="L598" s="43">
        <f>L599+L604+L618+L635+L654+L673+L691+L712+L730+L751+L770+L777+L783+L799+L802+L807+L813+L865+L868+L879+L884+L892+L911+L918</f>
        <v>0</v>
      </c>
      <c r="M598" s="43">
        <f t="shared" ref="M598:Q598" si="332">M599+M604+M618+M635+M654+M673+M691+M712+M730+M751+M770+M777+M783+M799+M802+M807+M813+M865+M868+M879+M884+M892+M911+M918</f>
        <v>0</v>
      </c>
      <c r="N598" s="43">
        <f t="shared" si="332"/>
        <v>0</v>
      </c>
      <c r="O598" s="43">
        <f t="shared" si="332"/>
        <v>8487.1048984999979</v>
      </c>
      <c r="P598" s="43">
        <f t="shared" si="332"/>
        <v>9097.9642421999979</v>
      </c>
      <c r="Q598" s="43">
        <f t="shared" si="332"/>
        <v>9615.0289999999986</v>
      </c>
      <c r="R598" s="43">
        <f>Q598+P598+O598</f>
        <v>27200.098140699996</v>
      </c>
      <c r="S598" s="25"/>
    </row>
    <row r="599" spans="1:19" ht="15" customHeight="1">
      <c r="A599" s="464">
        <v>1</v>
      </c>
      <c r="B599" s="541" t="s">
        <v>171</v>
      </c>
      <c r="C599" s="457" t="s">
        <v>19</v>
      </c>
      <c r="D599" s="457" t="s">
        <v>20</v>
      </c>
      <c r="E599" s="467" t="s">
        <v>170</v>
      </c>
      <c r="F599" s="457" t="s">
        <v>502</v>
      </c>
      <c r="G599" s="457" t="s">
        <v>500</v>
      </c>
      <c r="H599" s="457" t="s">
        <v>501</v>
      </c>
      <c r="I599" s="40" t="s">
        <v>22</v>
      </c>
      <c r="J599" s="460">
        <v>112</v>
      </c>
      <c r="K599" s="122" t="s">
        <v>172</v>
      </c>
      <c r="L599" s="113">
        <f t="shared" ref="L599:M599" si="333">L600+L602</f>
        <v>0</v>
      </c>
      <c r="M599" s="113">
        <f t="shared" si="333"/>
        <v>0</v>
      </c>
      <c r="N599" s="113">
        <f>N600+N602</f>
        <v>0</v>
      </c>
      <c r="O599" s="113">
        <f>O600+O602</f>
        <v>63.533999999999999</v>
      </c>
      <c r="P599" s="113">
        <f>P600+P602</f>
        <v>63.223999999999997</v>
      </c>
      <c r="Q599" s="113">
        <f>Q600+Q602</f>
        <v>70.977000000000004</v>
      </c>
      <c r="R599" s="43">
        <f>Q599+P599+O599+N599</f>
        <v>197.73499999999999</v>
      </c>
      <c r="S599" s="127"/>
    </row>
    <row r="600" spans="1:19" ht="38.25">
      <c r="A600" s="465"/>
      <c r="B600" s="542"/>
      <c r="C600" s="458"/>
      <c r="D600" s="458"/>
      <c r="E600" s="468"/>
      <c r="F600" s="458"/>
      <c r="G600" s="458"/>
      <c r="H600" s="458"/>
      <c r="I600" s="54" t="s">
        <v>23</v>
      </c>
      <c r="J600" s="461"/>
      <c r="K600" s="123" t="s">
        <v>24</v>
      </c>
      <c r="L600" s="123"/>
      <c r="M600" s="123"/>
      <c r="N600" s="124">
        <f>N601</f>
        <v>0</v>
      </c>
      <c r="O600" s="124">
        <f t="shared" ref="O600:Q600" si="334">O601</f>
        <v>63.067</v>
      </c>
      <c r="P600" s="124">
        <f t="shared" si="334"/>
        <v>63.064</v>
      </c>
      <c r="Q600" s="124">
        <f t="shared" si="334"/>
        <v>70.131</v>
      </c>
      <c r="R600" s="48">
        <f>Q600+P600+O600+N600</f>
        <v>196.262</v>
      </c>
      <c r="S600" s="53"/>
    </row>
    <row r="601" spans="1:19">
      <c r="A601" s="465"/>
      <c r="B601" s="542"/>
      <c r="C601" s="458"/>
      <c r="D601" s="458"/>
      <c r="E601" s="468"/>
      <c r="F601" s="458"/>
      <c r="G601" s="458"/>
      <c r="H601" s="458"/>
      <c r="I601" s="52" t="s">
        <v>25</v>
      </c>
      <c r="J601" s="461"/>
      <c r="K601" s="50" t="s">
        <v>26</v>
      </c>
      <c r="L601" s="50"/>
      <c r="M601" s="50"/>
      <c r="N601" s="51">
        <v>0</v>
      </c>
      <c r="O601" s="51">
        <v>63.067</v>
      </c>
      <c r="P601" s="51">
        <v>63.064</v>
      </c>
      <c r="Q601" s="51">
        <v>70.131</v>
      </c>
      <c r="R601" s="48">
        <f t="shared" ref="R601:R669" si="335">Q601+P601+O601+N601</f>
        <v>196.262</v>
      </c>
      <c r="S601" s="72"/>
    </row>
    <row r="602" spans="1:19" ht="25.5">
      <c r="A602" s="465"/>
      <c r="B602" s="542"/>
      <c r="C602" s="458"/>
      <c r="D602" s="458"/>
      <c r="E602" s="468"/>
      <c r="F602" s="458"/>
      <c r="G602" s="458"/>
      <c r="H602" s="458"/>
      <c r="I602" s="54" t="s">
        <v>27</v>
      </c>
      <c r="J602" s="461"/>
      <c r="K602" s="47" t="s">
        <v>28</v>
      </c>
      <c r="L602" s="47"/>
      <c r="M602" s="47"/>
      <c r="N602" s="48">
        <f>N603</f>
        <v>0</v>
      </c>
      <c r="O602" s="48">
        <f t="shared" ref="O602:Q602" si="336">O603</f>
        <v>0.46700000000000003</v>
      </c>
      <c r="P602" s="48">
        <f t="shared" si="336"/>
        <v>0.16</v>
      </c>
      <c r="Q602" s="48">
        <f t="shared" si="336"/>
        <v>0.84599999999999997</v>
      </c>
      <c r="R602" s="48">
        <f t="shared" si="335"/>
        <v>1.4730000000000001</v>
      </c>
      <c r="S602" s="72"/>
    </row>
    <row r="603" spans="1:19">
      <c r="A603" s="465"/>
      <c r="B603" s="542"/>
      <c r="C603" s="458"/>
      <c r="D603" s="458"/>
      <c r="E603" s="468"/>
      <c r="F603" s="458"/>
      <c r="G603" s="458"/>
      <c r="H603" s="458"/>
      <c r="I603" s="52" t="s">
        <v>25</v>
      </c>
      <c r="J603" s="462"/>
      <c r="K603" s="50" t="s">
        <v>26</v>
      </c>
      <c r="L603" s="50"/>
      <c r="M603" s="50"/>
      <c r="N603" s="51">
        <v>0</v>
      </c>
      <c r="O603" s="51">
        <v>0.46700000000000003</v>
      </c>
      <c r="P603" s="51">
        <v>0.16</v>
      </c>
      <c r="Q603" s="51">
        <v>0.84599999999999997</v>
      </c>
      <c r="R603" s="48">
        <f t="shared" si="335"/>
        <v>1.4730000000000001</v>
      </c>
      <c r="S603" s="72"/>
    </row>
    <row r="604" spans="1:19" ht="18" customHeight="1">
      <c r="A604" s="531">
        <v>2</v>
      </c>
      <c r="B604" s="541" t="s">
        <v>173</v>
      </c>
      <c r="C604" s="458"/>
      <c r="D604" s="458"/>
      <c r="E604" s="468"/>
      <c r="F604" s="458"/>
      <c r="G604" s="458"/>
      <c r="H604" s="458"/>
      <c r="I604" s="40" t="s">
        <v>22</v>
      </c>
      <c r="J604" s="460">
        <v>122</v>
      </c>
      <c r="K604" s="42" t="s">
        <v>32</v>
      </c>
      <c r="L604" s="43">
        <f t="shared" ref="L604:P604" si="337">L605+L608+L610+L612+L614+L617+L616</f>
        <v>0</v>
      </c>
      <c r="M604" s="43">
        <f t="shared" si="337"/>
        <v>0</v>
      </c>
      <c r="N604" s="43">
        <f t="shared" si="337"/>
        <v>0</v>
      </c>
      <c r="O604" s="43">
        <f t="shared" si="337"/>
        <v>599.47899999999993</v>
      </c>
      <c r="P604" s="430">
        <f t="shared" si="337"/>
        <v>379.80494219999997</v>
      </c>
      <c r="Q604" s="43">
        <f>Q605+Q608+Q614+Q610+Q616+Q617</f>
        <v>373.43099999999998</v>
      </c>
      <c r="R604" s="43">
        <f t="shared" si="335"/>
        <v>1352.7149421999998</v>
      </c>
      <c r="S604" s="25"/>
    </row>
    <row r="605" spans="1:19" ht="38.25">
      <c r="A605" s="532"/>
      <c r="B605" s="542"/>
      <c r="C605" s="458"/>
      <c r="D605" s="458"/>
      <c r="E605" s="468"/>
      <c r="F605" s="458"/>
      <c r="G605" s="458"/>
      <c r="H605" s="458"/>
      <c r="I605" s="125" t="s">
        <v>33</v>
      </c>
      <c r="J605" s="461"/>
      <c r="K605" s="123" t="s">
        <v>24</v>
      </c>
      <c r="L605" s="123"/>
      <c r="M605" s="123"/>
      <c r="N605" s="124">
        <f>N606+N607</f>
        <v>0</v>
      </c>
      <c r="O605" s="124">
        <f t="shared" ref="O605:Q605" si="338">O606+O607</f>
        <v>265.69799999999998</v>
      </c>
      <c r="P605" s="124">
        <f t="shared" si="338"/>
        <v>265.12099999999998</v>
      </c>
      <c r="Q605" s="124">
        <f t="shared" si="338"/>
        <v>293.53100000000001</v>
      </c>
      <c r="R605" s="48">
        <f t="shared" si="335"/>
        <v>824.35</v>
      </c>
      <c r="S605" s="53"/>
    </row>
    <row r="606" spans="1:19" ht="25.5">
      <c r="A606" s="532"/>
      <c r="B606" s="542"/>
      <c r="C606" s="458"/>
      <c r="D606" s="458"/>
      <c r="E606" s="468"/>
      <c r="F606" s="458"/>
      <c r="G606" s="458"/>
      <c r="H606" s="458"/>
      <c r="I606" s="52" t="s">
        <v>174</v>
      </c>
      <c r="J606" s="461"/>
      <c r="K606" s="50" t="s">
        <v>35</v>
      </c>
      <c r="L606" s="50"/>
      <c r="M606" s="50"/>
      <c r="N606" s="51">
        <v>0</v>
      </c>
      <c r="O606" s="51">
        <v>0</v>
      </c>
      <c r="P606" s="51">
        <v>0.40600000000000003</v>
      </c>
      <c r="Q606" s="51">
        <v>0</v>
      </c>
      <c r="R606" s="48">
        <f t="shared" si="335"/>
        <v>0.40600000000000003</v>
      </c>
      <c r="S606" s="72"/>
    </row>
    <row r="607" spans="1:19">
      <c r="A607" s="532"/>
      <c r="B607" s="542"/>
      <c r="C607" s="458"/>
      <c r="D607" s="458"/>
      <c r="E607" s="468"/>
      <c r="F607" s="458"/>
      <c r="G607" s="458"/>
      <c r="H607" s="458"/>
      <c r="I607" s="52" t="s">
        <v>25</v>
      </c>
      <c r="J607" s="461"/>
      <c r="K607" s="50" t="s">
        <v>26</v>
      </c>
      <c r="L607" s="50"/>
      <c r="M607" s="50"/>
      <c r="N607" s="51">
        <v>0</v>
      </c>
      <c r="O607" s="51">
        <v>265.69799999999998</v>
      </c>
      <c r="P607" s="51">
        <v>264.71499999999997</v>
      </c>
      <c r="Q607" s="51">
        <v>293.53100000000001</v>
      </c>
      <c r="R607" s="48">
        <f t="shared" si="335"/>
        <v>823.94399999999996</v>
      </c>
      <c r="S607" s="72"/>
    </row>
    <row r="608" spans="1:19" ht="25.5">
      <c r="A608" s="532"/>
      <c r="B608" s="542"/>
      <c r="C608" s="458"/>
      <c r="D608" s="458"/>
      <c r="E608" s="468"/>
      <c r="F608" s="458"/>
      <c r="G608" s="458"/>
      <c r="H608" s="458"/>
      <c r="I608" s="54" t="s">
        <v>27</v>
      </c>
      <c r="J608" s="461"/>
      <c r="K608" s="47" t="s">
        <v>28</v>
      </c>
      <c r="L608" s="47"/>
      <c r="M608" s="47"/>
      <c r="N608" s="48">
        <f>N609</f>
        <v>0</v>
      </c>
      <c r="O608" s="48">
        <f t="shared" ref="O608:Q608" si="339">O609</f>
        <v>1.087</v>
      </c>
      <c r="P608" s="48">
        <f t="shared" si="339"/>
        <v>20.994</v>
      </c>
      <c r="Q608" s="48">
        <f t="shared" si="339"/>
        <v>16.736000000000001</v>
      </c>
      <c r="R608" s="48">
        <f t="shared" si="335"/>
        <v>38.817000000000007</v>
      </c>
      <c r="S608" s="72"/>
    </row>
    <row r="609" spans="1:19">
      <c r="A609" s="532"/>
      <c r="B609" s="542"/>
      <c r="C609" s="458"/>
      <c r="D609" s="458"/>
      <c r="E609" s="468"/>
      <c r="F609" s="458"/>
      <c r="G609" s="458"/>
      <c r="H609" s="458"/>
      <c r="I609" s="52" t="s">
        <v>25</v>
      </c>
      <c r="J609" s="461"/>
      <c r="K609" s="50" t="s">
        <v>26</v>
      </c>
      <c r="L609" s="50"/>
      <c r="M609" s="50"/>
      <c r="N609" s="51">
        <v>0</v>
      </c>
      <c r="O609" s="51">
        <v>1.087</v>
      </c>
      <c r="P609" s="51">
        <v>20.994</v>
      </c>
      <c r="Q609" s="51">
        <v>16.736000000000001</v>
      </c>
      <c r="R609" s="48">
        <f t="shared" si="335"/>
        <v>38.817000000000007</v>
      </c>
      <c r="S609" s="72"/>
    </row>
    <row r="610" spans="1:19" ht="25.5">
      <c r="A610" s="532"/>
      <c r="B610" s="542"/>
      <c r="C610" s="458"/>
      <c r="D610" s="458"/>
      <c r="E610" s="468"/>
      <c r="F610" s="458"/>
      <c r="G610" s="458"/>
      <c r="H610" s="458"/>
      <c r="I610" s="54" t="s">
        <v>29</v>
      </c>
      <c r="J610" s="461"/>
      <c r="K610" s="47" t="s">
        <v>30</v>
      </c>
      <c r="L610" s="47"/>
      <c r="M610" s="47"/>
      <c r="N610" s="48">
        <f>N611</f>
        <v>0</v>
      </c>
      <c r="O610" s="48">
        <f t="shared" ref="O610:Q610" si="340">O611</f>
        <v>27.606999999999999</v>
      </c>
      <c r="P610" s="48">
        <f t="shared" si="340"/>
        <v>33.274999999999999</v>
      </c>
      <c r="Q610" s="48">
        <f t="shared" si="340"/>
        <v>40.917999999999999</v>
      </c>
      <c r="R610" s="48">
        <f t="shared" si="335"/>
        <v>101.8</v>
      </c>
      <c r="S610" s="72"/>
    </row>
    <row r="611" spans="1:19">
      <c r="A611" s="532"/>
      <c r="B611" s="542"/>
      <c r="C611" s="458"/>
      <c r="D611" s="458"/>
      <c r="E611" s="468"/>
      <c r="F611" s="458"/>
      <c r="G611" s="458"/>
      <c r="H611" s="458"/>
      <c r="I611" s="52" t="s">
        <v>25</v>
      </c>
      <c r="J611" s="461"/>
      <c r="K611" s="50" t="s">
        <v>26</v>
      </c>
      <c r="L611" s="50"/>
      <c r="M611" s="50"/>
      <c r="N611" s="51">
        <v>0</v>
      </c>
      <c r="O611" s="51">
        <v>27.606999999999999</v>
      </c>
      <c r="P611" s="51">
        <v>33.274999999999999</v>
      </c>
      <c r="Q611" s="51">
        <v>40.917999999999999</v>
      </c>
      <c r="R611" s="48">
        <f t="shared" si="335"/>
        <v>101.8</v>
      </c>
      <c r="S611" s="72"/>
    </row>
    <row r="612" spans="1:19" ht="38.25">
      <c r="A612" s="532"/>
      <c r="B612" s="542"/>
      <c r="C612" s="458"/>
      <c r="D612" s="458"/>
      <c r="E612" s="468"/>
      <c r="F612" s="458"/>
      <c r="G612" s="458"/>
      <c r="H612" s="458"/>
      <c r="I612" s="54" t="s">
        <v>36</v>
      </c>
      <c r="J612" s="461"/>
      <c r="K612" s="47" t="s">
        <v>37</v>
      </c>
      <c r="L612" s="47"/>
      <c r="M612" s="47"/>
      <c r="N612" s="48">
        <f t="shared" ref="N612:Q612" si="341">N613</f>
        <v>0</v>
      </c>
      <c r="O612" s="48">
        <f t="shared" si="341"/>
        <v>2.7389999999999999</v>
      </c>
      <c r="P612" s="48">
        <f t="shared" si="341"/>
        <v>0</v>
      </c>
      <c r="Q612" s="48">
        <f t="shared" si="341"/>
        <v>0</v>
      </c>
      <c r="R612" s="48">
        <f t="shared" si="335"/>
        <v>2.7389999999999999</v>
      </c>
      <c r="S612" s="72"/>
    </row>
    <row r="613" spans="1:19">
      <c r="A613" s="532"/>
      <c r="B613" s="542"/>
      <c r="C613" s="458"/>
      <c r="D613" s="458"/>
      <c r="E613" s="468"/>
      <c r="F613" s="458"/>
      <c r="G613" s="458"/>
      <c r="H613" s="458"/>
      <c r="I613" s="52" t="s">
        <v>25</v>
      </c>
      <c r="J613" s="461"/>
      <c r="K613" s="50" t="s">
        <v>26</v>
      </c>
      <c r="L613" s="50"/>
      <c r="M613" s="50"/>
      <c r="N613" s="51">
        <v>0</v>
      </c>
      <c r="O613" s="51">
        <v>2.7389999999999999</v>
      </c>
      <c r="P613" s="51">
        <v>0</v>
      </c>
      <c r="Q613" s="51">
        <v>0</v>
      </c>
      <c r="R613" s="48">
        <f t="shared" si="335"/>
        <v>2.7389999999999999</v>
      </c>
      <c r="S613" s="72"/>
    </row>
    <row r="614" spans="1:19" ht="76.5">
      <c r="A614" s="532"/>
      <c r="B614" s="542"/>
      <c r="C614" s="458"/>
      <c r="D614" s="458"/>
      <c r="E614" s="468"/>
      <c r="F614" s="458"/>
      <c r="G614" s="458"/>
      <c r="H614" s="458"/>
      <c r="I614" s="54" t="s">
        <v>175</v>
      </c>
      <c r="J614" s="461"/>
      <c r="K614" s="47" t="s">
        <v>52</v>
      </c>
      <c r="L614" s="47"/>
      <c r="M614" s="47"/>
      <c r="N614" s="48">
        <f t="shared" ref="N614" si="342">N615</f>
        <v>0</v>
      </c>
      <c r="O614" s="48">
        <f t="shared" ref="O614" si="343">O615</f>
        <v>3.5030000000000001</v>
      </c>
      <c r="P614" s="48">
        <f t="shared" ref="P614" si="344">P615</f>
        <v>1.5184456</v>
      </c>
      <c r="Q614" s="48">
        <f t="shared" ref="Q614" si="345">Q615</f>
        <v>22.245999999999999</v>
      </c>
      <c r="R614" s="48">
        <f t="shared" si="335"/>
        <v>27.267445599999999</v>
      </c>
      <c r="S614" s="72"/>
    </row>
    <row r="615" spans="1:19">
      <c r="A615" s="532"/>
      <c r="B615" s="542"/>
      <c r="C615" s="458"/>
      <c r="D615" s="458"/>
      <c r="E615" s="468"/>
      <c r="F615" s="458"/>
      <c r="G615" s="458"/>
      <c r="H615" s="458"/>
      <c r="I615" s="52" t="s">
        <v>25</v>
      </c>
      <c r="J615" s="461"/>
      <c r="K615" s="50" t="s">
        <v>26</v>
      </c>
      <c r="L615" s="50"/>
      <c r="M615" s="50"/>
      <c r="N615" s="51">
        <v>0</v>
      </c>
      <c r="O615" s="51">
        <v>3.5030000000000001</v>
      </c>
      <c r="P615" s="51">
        <v>1.5184456</v>
      </c>
      <c r="Q615" s="51">
        <v>22.245999999999999</v>
      </c>
      <c r="R615" s="48">
        <f t="shared" si="335"/>
        <v>27.267445599999999</v>
      </c>
      <c r="S615" s="72"/>
    </row>
    <row r="616" spans="1:19" ht="38.25">
      <c r="A616" s="532"/>
      <c r="B616" s="542"/>
      <c r="C616" s="458"/>
      <c r="D616" s="458"/>
      <c r="E616" s="468"/>
      <c r="F616" s="458"/>
      <c r="G616" s="458"/>
      <c r="H616" s="458"/>
      <c r="I616" s="54" t="s">
        <v>40</v>
      </c>
      <c r="J616" s="461"/>
      <c r="K616" s="47" t="s">
        <v>41</v>
      </c>
      <c r="L616" s="47"/>
      <c r="M616" s="47"/>
      <c r="N616" s="48">
        <v>0</v>
      </c>
      <c r="O616" s="48">
        <v>1.696</v>
      </c>
      <c r="P616" s="48">
        <v>1.2949776</v>
      </c>
      <c r="Q616" s="48">
        <v>0</v>
      </c>
      <c r="R616" s="48">
        <f t="shared" si="335"/>
        <v>2.9909775999999999</v>
      </c>
      <c r="S616" s="72"/>
    </row>
    <row r="617" spans="1:19" ht="63.75">
      <c r="A617" s="533"/>
      <c r="B617" s="580"/>
      <c r="C617" s="458"/>
      <c r="D617" s="458"/>
      <c r="E617" s="468"/>
      <c r="F617" s="458"/>
      <c r="G617" s="458"/>
      <c r="H617" s="458"/>
      <c r="I617" s="54" t="s">
        <v>176</v>
      </c>
      <c r="J617" s="462"/>
      <c r="K617" s="47" t="s">
        <v>177</v>
      </c>
      <c r="L617" s="47"/>
      <c r="M617" s="47"/>
      <c r="N617" s="48">
        <v>0</v>
      </c>
      <c r="O617" s="48">
        <v>297.149</v>
      </c>
      <c r="P617" s="48">
        <v>57.601519000000003</v>
      </c>
      <c r="Q617" s="48">
        <v>0</v>
      </c>
      <c r="R617" s="48">
        <f t="shared" si="335"/>
        <v>354.750519</v>
      </c>
      <c r="S617" s="72"/>
    </row>
    <row r="618" spans="1:19" ht="15" customHeight="1">
      <c r="A618" s="544">
        <v>3</v>
      </c>
      <c r="B618" s="530" t="s">
        <v>178</v>
      </c>
      <c r="C618" s="458"/>
      <c r="D618" s="458"/>
      <c r="E618" s="468"/>
      <c r="F618" s="458"/>
      <c r="G618" s="458"/>
      <c r="H618" s="458"/>
      <c r="I618" s="40" t="s">
        <v>22</v>
      </c>
      <c r="J618" s="464">
        <v>124</v>
      </c>
      <c r="K618" s="66"/>
      <c r="L618" s="66"/>
      <c r="M618" s="66"/>
      <c r="N618" s="43">
        <f t="shared" ref="N618:P618" si="346">N619+N622+N627+N632+N625+N630</f>
        <v>0</v>
      </c>
      <c r="O618" s="43">
        <f t="shared" si="346"/>
        <v>64.270999999999987</v>
      </c>
      <c r="P618" s="43">
        <f t="shared" si="346"/>
        <v>65.313000000000002</v>
      </c>
      <c r="Q618" s="43">
        <f>Q619+Q622+Q627+Q632+Q625+Q630</f>
        <v>93.906999999999982</v>
      </c>
      <c r="R618" s="43">
        <f t="shared" si="335"/>
        <v>223.49099999999996</v>
      </c>
      <c r="S618" s="25"/>
    </row>
    <row r="619" spans="1:19" ht="38.25" customHeight="1">
      <c r="A619" s="544"/>
      <c r="B619" s="530"/>
      <c r="C619" s="458"/>
      <c r="D619" s="458"/>
      <c r="E619" s="468"/>
      <c r="F619" s="458"/>
      <c r="G619" s="458"/>
      <c r="H619" s="458"/>
      <c r="I619" s="54" t="s">
        <v>179</v>
      </c>
      <c r="J619" s="465"/>
      <c r="K619" s="47" t="s">
        <v>24</v>
      </c>
      <c r="L619" s="47"/>
      <c r="M619" s="47"/>
      <c r="N619" s="48">
        <f>N620+N621</f>
        <v>0</v>
      </c>
      <c r="O619" s="48">
        <f t="shared" ref="O619:P619" si="347">O620+O621</f>
        <v>63.694999999999993</v>
      </c>
      <c r="P619" s="48">
        <f t="shared" si="347"/>
        <v>62.781999999999996</v>
      </c>
      <c r="Q619" s="48">
        <f>Q620+Q621</f>
        <v>75.188999999999993</v>
      </c>
      <c r="R619" s="48">
        <f t="shared" si="335"/>
        <v>201.666</v>
      </c>
      <c r="S619" s="72"/>
    </row>
    <row r="620" spans="1:19">
      <c r="A620" s="544"/>
      <c r="B620" s="530"/>
      <c r="C620" s="458"/>
      <c r="D620" s="458"/>
      <c r="E620" s="468"/>
      <c r="F620" s="458"/>
      <c r="G620" s="458"/>
      <c r="H620" s="458"/>
      <c r="I620" s="52" t="s">
        <v>25</v>
      </c>
      <c r="J620" s="465"/>
      <c r="K620" s="50" t="s">
        <v>26</v>
      </c>
      <c r="L620" s="50"/>
      <c r="M620" s="50"/>
      <c r="N620" s="51">
        <v>0</v>
      </c>
      <c r="O620" s="51">
        <v>14.516999999999999</v>
      </c>
      <c r="P620" s="129">
        <v>14.295999999999999</v>
      </c>
      <c r="Q620" s="129">
        <v>17.649000000000001</v>
      </c>
      <c r="R620" s="48">
        <f t="shared" si="335"/>
        <v>46.462000000000003</v>
      </c>
      <c r="S620" s="72"/>
    </row>
    <row r="621" spans="1:19">
      <c r="A621" s="544"/>
      <c r="B621" s="530"/>
      <c r="C621" s="458"/>
      <c r="D621" s="458"/>
      <c r="E621" s="468"/>
      <c r="F621" s="458"/>
      <c r="G621" s="458"/>
      <c r="H621" s="458"/>
      <c r="I621" s="52" t="s">
        <v>180</v>
      </c>
      <c r="J621" s="465"/>
      <c r="K621" s="50" t="s">
        <v>147</v>
      </c>
      <c r="L621" s="50"/>
      <c r="M621" s="50"/>
      <c r="N621" s="51">
        <v>0</v>
      </c>
      <c r="O621" s="51">
        <v>49.177999999999997</v>
      </c>
      <c r="P621" s="129">
        <v>48.485999999999997</v>
      </c>
      <c r="Q621" s="129">
        <v>57.54</v>
      </c>
      <c r="R621" s="48">
        <f t="shared" si="335"/>
        <v>155.20400000000001</v>
      </c>
      <c r="S621" s="72"/>
    </row>
    <row r="622" spans="1:19" ht="25.5">
      <c r="A622" s="544"/>
      <c r="B622" s="530"/>
      <c r="C622" s="458"/>
      <c r="D622" s="458"/>
      <c r="E622" s="468"/>
      <c r="F622" s="458"/>
      <c r="G622" s="458"/>
      <c r="H622" s="458"/>
      <c r="I622" s="54" t="s">
        <v>181</v>
      </c>
      <c r="J622" s="465"/>
      <c r="K622" s="47" t="s">
        <v>90</v>
      </c>
      <c r="L622" s="47"/>
      <c r="M622" s="47"/>
      <c r="N622" s="48">
        <f>N623+N624</f>
        <v>0</v>
      </c>
      <c r="O622" s="48">
        <f t="shared" ref="O622:Q622" si="348">O623+O624</f>
        <v>0</v>
      </c>
      <c r="P622" s="48">
        <f t="shared" si="348"/>
        <v>0.82399999999999995</v>
      </c>
      <c r="Q622" s="48">
        <f t="shared" si="348"/>
        <v>1.996</v>
      </c>
      <c r="R622" s="48">
        <f t="shared" si="335"/>
        <v>2.82</v>
      </c>
      <c r="S622" s="72"/>
    </row>
    <row r="623" spans="1:19">
      <c r="A623" s="544"/>
      <c r="B623" s="530"/>
      <c r="C623" s="458"/>
      <c r="D623" s="458"/>
      <c r="E623" s="468"/>
      <c r="F623" s="458"/>
      <c r="G623" s="458"/>
      <c r="H623" s="458"/>
      <c r="I623" s="52" t="s">
        <v>25</v>
      </c>
      <c r="J623" s="465"/>
      <c r="K623" s="50" t="s">
        <v>26</v>
      </c>
      <c r="L623" s="50"/>
      <c r="M623" s="50"/>
      <c r="N623" s="51">
        <v>0</v>
      </c>
      <c r="O623" s="51">
        <v>0</v>
      </c>
      <c r="P623" s="129">
        <v>0.82399999999999995</v>
      </c>
      <c r="Q623" s="51">
        <v>0</v>
      </c>
      <c r="R623" s="48">
        <f t="shared" si="335"/>
        <v>0.82399999999999995</v>
      </c>
      <c r="S623" s="72"/>
    </row>
    <row r="624" spans="1:19">
      <c r="A624" s="544"/>
      <c r="B624" s="530"/>
      <c r="C624" s="458"/>
      <c r="D624" s="458"/>
      <c r="E624" s="468"/>
      <c r="F624" s="458"/>
      <c r="G624" s="458"/>
      <c r="H624" s="458"/>
      <c r="I624" s="52" t="s">
        <v>180</v>
      </c>
      <c r="J624" s="465"/>
      <c r="K624" s="50" t="s">
        <v>147</v>
      </c>
      <c r="L624" s="50"/>
      <c r="M624" s="50"/>
      <c r="N624" s="51">
        <v>0</v>
      </c>
      <c r="O624" s="51">
        <v>0</v>
      </c>
      <c r="P624" s="51">
        <v>0</v>
      </c>
      <c r="Q624" s="129">
        <v>1.996</v>
      </c>
      <c r="R624" s="48">
        <f t="shared" si="335"/>
        <v>1.996</v>
      </c>
      <c r="S624" s="72"/>
    </row>
    <row r="625" spans="1:19" ht="25.5">
      <c r="A625" s="545"/>
      <c r="B625" s="463"/>
      <c r="C625" s="458"/>
      <c r="D625" s="458"/>
      <c r="E625" s="468"/>
      <c r="F625" s="458"/>
      <c r="G625" s="458"/>
      <c r="H625" s="458"/>
      <c r="I625" s="437" t="s">
        <v>149</v>
      </c>
      <c r="J625" s="465"/>
      <c r="K625" s="393" t="s">
        <v>39</v>
      </c>
      <c r="L625" s="392"/>
      <c r="M625" s="392"/>
      <c r="N625" s="48">
        <f>N626</f>
        <v>0</v>
      </c>
      <c r="O625" s="48">
        <f t="shared" ref="O625:P625" si="349">O626</f>
        <v>0</v>
      </c>
      <c r="P625" s="48">
        <f t="shared" si="349"/>
        <v>0</v>
      </c>
      <c r="Q625" s="48">
        <f>Q626</f>
        <v>1.5</v>
      </c>
      <c r="R625" s="48">
        <f t="shared" ref="R625:R629" si="350">Q625+P625+O625+N625</f>
        <v>1.5</v>
      </c>
      <c r="S625" s="436"/>
    </row>
    <row r="626" spans="1:19">
      <c r="A626" s="545"/>
      <c r="B626" s="463"/>
      <c r="C626" s="458"/>
      <c r="D626" s="458"/>
      <c r="E626" s="468"/>
      <c r="F626" s="458"/>
      <c r="G626" s="458"/>
      <c r="H626" s="458"/>
      <c r="I626" s="52" t="s">
        <v>180</v>
      </c>
      <c r="J626" s="465"/>
      <c r="K626" s="392" t="s">
        <v>147</v>
      </c>
      <c r="L626" s="392"/>
      <c r="M626" s="392"/>
      <c r="N626" s="433">
        <v>0</v>
      </c>
      <c r="O626" s="433">
        <v>0</v>
      </c>
      <c r="P626" s="433">
        <v>0</v>
      </c>
      <c r="Q626" s="434">
        <v>1.5</v>
      </c>
      <c r="R626" s="48">
        <f t="shared" si="350"/>
        <v>1.5</v>
      </c>
      <c r="S626" s="436"/>
    </row>
    <row r="627" spans="1:19" ht="25.5">
      <c r="A627" s="544"/>
      <c r="B627" s="530"/>
      <c r="C627" s="458"/>
      <c r="D627" s="458"/>
      <c r="E627" s="468"/>
      <c r="F627" s="458"/>
      <c r="G627" s="458"/>
      <c r="H627" s="458"/>
      <c r="I627" s="54" t="s">
        <v>182</v>
      </c>
      <c r="J627" s="465"/>
      <c r="K627" s="47" t="s">
        <v>35</v>
      </c>
      <c r="L627" s="47"/>
      <c r="M627" s="47"/>
      <c r="N627" s="48">
        <f>N628+N629</f>
        <v>0</v>
      </c>
      <c r="O627" s="48">
        <f t="shared" ref="O627:Q627" si="351">O628+O629</f>
        <v>0</v>
      </c>
      <c r="P627" s="48">
        <f t="shared" si="351"/>
        <v>1.298</v>
      </c>
      <c r="Q627" s="48">
        <f t="shared" si="351"/>
        <v>2.6190000000000002</v>
      </c>
      <c r="R627" s="48">
        <f t="shared" si="350"/>
        <v>3.9170000000000003</v>
      </c>
      <c r="S627" s="72"/>
    </row>
    <row r="628" spans="1:19">
      <c r="A628" s="544"/>
      <c r="B628" s="530"/>
      <c r="C628" s="458"/>
      <c r="D628" s="458"/>
      <c r="E628" s="468"/>
      <c r="F628" s="458"/>
      <c r="G628" s="458"/>
      <c r="H628" s="458"/>
      <c r="I628" s="52" t="s">
        <v>25</v>
      </c>
      <c r="J628" s="465"/>
      <c r="K628" s="50" t="s">
        <v>26</v>
      </c>
      <c r="L628" s="50"/>
      <c r="M628" s="50"/>
      <c r="N628" s="51">
        <v>0</v>
      </c>
      <c r="O628" s="51">
        <v>0</v>
      </c>
      <c r="P628" s="129">
        <v>1.298</v>
      </c>
      <c r="Q628" s="129">
        <v>0.32100000000000001</v>
      </c>
      <c r="R628" s="48">
        <f t="shared" si="350"/>
        <v>1.619</v>
      </c>
      <c r="S628" s="72"/>
    </row>
    <row r="629" spans="1:19">
      <c r="A629" s="545"/>
      <c r="B629" s="463"/>
      <c r="C629" s="458"/>
      <c r="D629" s="458"/>
      <c r="E629" s="468"/>
      <c r="F629" s="458"/>
      <c r="G629" s="458"/>
      <c r="H629" s="458"/>
      <c r="I629" s="52" t="s">
        <v>180</v>
      </c>
      <c r="J629" s="465"/>
      <c r="K629" s="50" t="s">
        <v>147</v>
      </c>
      <c r="L629" s="392"/>
      <c r="M629" s="392"/>
      <c r="N629" s="434">
        <v>0</v>
      </c>
      <c r="O629" s="434">
        <v>0</v>
      </c>
      <c r="P629" s="434">
        <v>0</v>
      </c>
      <c r="Q629" s="434">
        <v>2.298</v>
      </c>
      <c r="R629" s="48">
        <f t="shared" si="350"/>
        <v>2.298</v>
      </c>
      <c r="S629" s="436"/>
    </row>
    <row r="630" spans="1:19" ht="51">
      <c r="A630" s="545"/>
      <c r="B630" s="463"/>
      <c r="C630" s="458"/>
      <c r="D630" s="458"/>
      <c r="E630" s="468"/>
      <c r="F630" s="458"/>
      <c r="G630" s="458"/>
      <c r="H630" s="458"/>
      <c r="I630" s="437" t="s">
        <v>299</v>
      </c>
      <c r="J630" s="465"/>
      <c r="K630" s="393" t="s">
        <v>186</v>
      </c>
      <c r="L630" s="392"/>
      <c r="M630" s="392"/>
      <c r="N630" s="48">
        <f>N631</f>
        <v>0</v>
      </c>
      <c r="O630" s="48">
        <f t="shared" ref="O630:P630" si="352">O631</f>
        <v>0</v>
      </c>
      <c r="P630" s="48">
        <f t="shared" si="352"/>
        <v>0</v>
      </c>
      <c r="Q630" s="48">
        <f>Q631</f>
        <v>10.874000000000001</v>
      </c>
      <c r="R630" s="48">
        <f t="shared" ref="R630:R632" si="353">Q630+P630+O630+N630</f>
        <v>10.874000000000001</v>
      </c>
      <c r="S630" s="436"/>
    </row>
    <row r="631" spans="1:19">
      <c r="A631" s="545"/>
      <c r="B631" s="463"/>
      <c r="C631" s="458"/>
      <c r="D631" s="458"/>
      <c r="E631" s="468"/>
      <c r="F631" s="458"/>
      <c r="G631" s="458"/>
      <c r="H631" s="458"/>
      <c r="I631" s="52" t="s">
        <v>180</v>
      </c>
      <c r="J631" s="465"/>
      <c r="K631" s="392" t="s">
        <v>147</v>
      </c>
      <c r="L631" s="392"/>
      <c r="M631" s="392"/>
      <c r="N631" s="434">
        <v>0</v>
      </c>
      <c r="O631" s="434">
        <v>0</v>
      </c>
      <c r="P631" s="434">
        <v>0</v>
      </c>
      <c r="Q631" s="434">
        <v>10.874000000000001</v>
      </c>
      <c r="R631" s="48">
        <f t="shared" si="353"/>
        <v>10.874000000000001</v>
      </c>
      <c r="S631" s="436"/>
    </row>
    <row r="632" spans="1:19" ht="25.5">
      <c r="A632" s="544"/>
      <c r="B632" s="530"/>
      <c r="C632" s="458"/>
      <c r="D632" s="458"/>
      <c r="E632" s="468"/>
      <c r="F632" s="458"/>
      <c r="G632" s="458"/>
      <c r="H632" s="458"/>
      <c r="I632" s="54" t="s">
        <v>27</v>
      </c>
      <c r="J632" s="465"/>
      <c r="K632" s="47" t="s">
        <v>131</v>
      </c>
      <c r="L632" s="47"/>
      <c r="M632" s="47"/>
      <c r="N632" s="48">
        <f>N633+N634</f>
        <v>0</v>
      </c>
      <c r="O632" s="48">
        <f t="shared" ref="O632:Q632" si="354">O633+O634</f>
        <v>0.57599999999999996</v>
      </c>
      <c r="P632" s="48">
        <f t="shared" si="354"/>
        <v>0.40900000000000003</v>
      </c>
      <c r="Q632" s="48">
        <f t="shared" si="354"/>
        <v>1.7290000000000001</v>
      </c>
      <c r="R632" s="48">
        <f t="shared" si="353"/>
        <v>2.714</v>
      </c>
      <c r="S632" s="72"/>
    </row>
    <row r="633" spans="1:19">
      <c r="A633" s="544"/>
      <c r="B633" s="530"/>
      <c r="C633" s="458"/>
      <c r="D633" s="458"/>
      <c r="E633" s="468"/>
      <c r="F633" s="458"/>
      <c r="G633" s="458"/>
      <c r="H633" s="458"/>
      <c r="I633" s="52" t="s">
        <v>25</v>
      </c>
      <c r="J633" s="465"/>
      <c r="K633" s="50" t="s">
        <v>26</v>
      </c>
      <c r="L633" s="50"/>
      <c r="M633" s="50"/>
      <c r="N633" s="51">
        <v>0</v>
      </c>
      <c r="O633" s="51">
        <v>0</v>
      </c>
      <c r="P633" s="129">
        <v>0.375</v>
      </c>
      <c r="Q633" s="129">
        <v>0.8</v>
      </c>
      <c r="R633" s="48">
        <f t="shared" si="335"/>
        <v>1.175</v>
      </c>
      <c r="S633" s="72"/>
    </row>
    <row r="634" spans="1:19">
      <c r="A634" s="544"/>
      <c r="B634" s="530"/>
      <c r="C634" s="458"/>
      <c r="D634" s="458"/>
      <c r="E634" s="468"/>
      <c r="F634" s="458"/>
      <c r="G634" s="458"/>
      <c r="H634" s="458"/>
      <c r="I634" s="52" t="s">
        <v>180</v>
      </c>
      <c r="J634" s="466"/>
      <c r="K634" s="50" t="s">
        <v>147</v>
      </c>
      <c r="L634" s="50"/>
      <c r="M634" s="50"/>
      <c r="N634" s="51">
        <v>0</v>
      </c>
      <c r="O634" s="51">
        <v>0.57599999999999996</v>
      </c>
      <c r="P634" s="129">
        <v>3.4000000000000002E-2</v>
      </c>
      <c r="Q634" s="129">
        <v>0.92900000000000005</v>
      </c>
      <c r="R634" s="48">
        <f t="shared" si="335"/>
        <v>1.5390000000000001</v>
      </c>
      <c r="S634" s="72"/>
    </row>
    <row r="635" spans="1:19" customFormat="1" ht="15" customHeight="1">
      <c r="A635" s="464">
        <v>4</v>
      </c>
      <c r="B635" s="457" t="s">
        <v>183</v>
      </c>
      <c r="C635" s="458"/>
      <c r="D635" s="458"/>
      <c r="E635" s="468"/>
      <c r="F635" s="458"/>
      <c r="G635" s="458"/>
      <c r="H635" s="458"/>
      <c r="I635" s="40" t="s">
        <v>22</v>
      </c>
      <c r="J635" s="461">
        <v>124</v>
      </c>
      <c r="K635" s="66"/>
      <c r="L635" s="66"/>
      <c r="M635" s="66"/>
      <c r="N635" s="43">
        <f>N636+N639+N642+N645+N648+N651</f>
        <v>0</v>
      </c>
      <c r="O635" s="43">
        <f t="shared" ref="O635:Q635" si="355">O636+O639+O642+O645+O648+O651</f>
        <v>77.462999999999994</v>
      </c>
      <c r="P635" s="43">
        <f t="shared" si="355"/>
        <v>67.024000000000001</v>
      </c>
      <c r="Q635" s="43">
        <f t="shared" si="355"/>
        <v>127.312</v>
      </c>
      <c r="R635" s="43">
        <f t="shared" si="335"/>
        <v>271.79899999999998</v>
      </c>
      <c r="S635" s="25"/>
    </row>
    <row r="636" spans="1:19" customFormat="1" ht="38.25">
      <c r="A636" s="465"/>
      <c r="B636" s="458"/>
      <c r="C636" s="458"/>
      <c r="D636" s="458"/>
      <c r="E636" s="468"/>
      <c r="F636" s="458"/>
      <c r="G636" s="458"/>
      <c r="H636" s="458"/>
      <c r="I636" s="54" t="s">
        <v>179</v>
      </c>
      <c r="J636" s="461"/>
      <c r="K636" s="47" t="s">
        <v>24</v>
      </c>
      <c r="L636" s="47"/>
      <c r="M636" s="47"/>
      <c r="N636" s="48">
        <f>N637+N638</f>
        <v>0</v>
      </c>
      <c r="O636" s="48">
        <f t="shared" ref="O636:Q636" si="356">O637+O638</f>
        <v>56.637</v>
      </c>
      <c r="P636" s="48">
        <f t="shared" si="356"/>
        <v>58.324000000000005</v>
      </c>
      <c r="Q636" s="48">
        <f t="shared" si="356"/>
        <v>72.268000000000001</v>
      </c>
      <c r="R636" s="48">
        <f t="shared" si="335"/>
        <v>187.22900000000001</v>
      </c>
      <c r="S636" s="72"/>
    </row>
    <row r="637" spans="1:19" customFormat="1" ht="15">
      <c r="A637" s="465"/>
      <c r="B637" s="458"/>
      <c r="C637" s="458"/>
      <c r="D637" s="458"/>
      <c r="E637" s="468"/>
      <c r="F637" s="458"/>
      <c r="G637" s="458"/>
      <c r="H637" s="458"/>
      <c r="I637" s="52" t="s">
        <v>25</v>
      </c>
      <c r="J637" s="461"/>
      <c r="K637" s="50" t="s">
        <v>26</v>
      </c>
      <c r="L637" s="50"/>
      <c r="M637" s="50"/>
      <c r="N637" s="51">
        <v>0</v>
      </c>
      <c r="O637" s="51">
        <v>21.34</v>
      </c>
      <c r="P637" s="130">
        <v>7.984</v>
      </c>
      <c r="Q637" s="130">
        <v>19.997</v>
      </c>
      <c r="R637" s="48">
        <f t="shared" si="335"/>
        <v>49.320999999999998</v>
      </c>
      <c r="S637" s="72"/>
    </row>
    <row r="638" spans="1:19" customFormat="1" ht="27.75" customHeight="1">
      <c r="A638" s="465"/>
      <c r="B638" s="458"/>
      <c r="C638" s="458"/>
      <c r="D638" s="458"/>
      <c r="E638" s="468"/>
      <c r="F638" s="458"/>
      <c r="G638" s="458"/>
      <c r="H638" s="458"/>
      <c r="I638" s="52" t="s">
        <v>180</v>
      </c>
      <c r="J638" s="461"/>
      <c r="K638" s="50" t="s">
        <v>147</v>
      </c>
      <c r="L638" s="50"/>
      <c r="M638" s="50"/>
      <c r="N638" s="51">
        <v>0</v>
      </c>
      <c r="O638" s="51">
        <v>35.296999999999997</v>
      </c>
      <c r="P638" s="130">
        <v>50.34</v>
      </c>
      <c r="Q638" s="130">
        <v>52.271000000000001</v>
      </c>
      <c r="R638" s="48">
        <f t="shared" si="335"/>
        <v>137.90800000000002</v>
      </c>
      <c r="S638" s="72"/>
    </row>
    <row r="639" spans="1:19" customFormat="1" ht="25.5" customHeight="1">
      <c r="A639" s="465"/>
      <c r="B639" s="458"/>
      <c r="C639" s="458"/>
      <c r="D639" s="458"/>
      <c r="E639" s="468"/>
      <c r="F639" s="458"/>
      <c r="G639" s="458"/>
      <c r="H639" s="458"/>
      <c r="I639" s="54" t="s">
        <v>184</v>
      </c>
      <c r="J639" s="461"/>
      <c r="K639" s="47" t="s">
        <v>90</v>
      </c>
      <c r="L639" s="47"/>
      <c r="M639" s="47"/>
      <c r="N639" s="48">
        <f>N640+N641</f>
        <v>0</v>
      </c>
      <c r="O639" s="48">
        <f t="shared" ref="O639:Q639" si="357">O640+O641</f>
        <v>5.976</v>
      </c>
      <c r="P639" s="48">
        <f t="shared" si="357"/>
        <v>1.268</v>
      </c>
      <c r="Q639" s="48">
        <f t="shared" si="357"/>
        <v>1.77</v>
      </c>
      <c r="R639" s="48">
        <f t="shared" si="335"/>
        <v>9.0139999999999993</v>
      </c>
      <c r="S639" s="72"/>
    </row>
    <row r="640" spans="1:19" customFormat="1" ht="15">
      <c r="A640" s="465"/>
      <c r="B640" s="458"/>
      <c r="C640" s="458"/>
      <c r="D640" s="458"/>
      <c r="E640" s="468"/>
      <c r="F640" s="458"/>
      <c r="G640" s="458"/>
      <c r="H640" s="458"/>
      <c r="I640" s="52" t="s">
        <v>25</v>
      </c>
      <c r="J640" s="461"/>
      <c r="K640" s="50" t="s">
        <v>26</v>
      </c>
      <c r="L640" s="50"/>
      <c r="M640" s="50"/>
      <c r="N640" s="51">
        <v>0</v>
      </c>
      <c r="O640" s="51">
        <v>0</v>
      </c>
      <c r="P640" s="130">
        <v>1.268</v>
      </c>
      <c r="Q640" s="51">
        <v>0.5</v>
      </c>
      <c r="R640" s="48">
        <f t="shared" si="335"/>
        <v>1.768</v>
      </c>
      <c r="S640" s="72"/>
    </row>
    <row r="641" spans="1:19" customFormat="1" ht="15">
      <c r="A641" s="465"/>
      <c r="B641" s="458"/>
      <c r="C641" s="458"/>
      <c r="D641" s="458"/>
      <c r="E641" s="468"/>
      <c r="F641" s="458"/>
      <c r="G641" s="458"/>
      <c r="H641" s="458"/>
      <c r="I641" s="52" t="s">
        <v>180</v>
      </c>
      <c r="J641" s="461"/>
      <c r="K641" s="50" t="s">
        <v>147</v>
      </c>
      <c r="L641" s="50"/>
      <c r="M641" s="50"/>
      <c r="N641" s="51">
        <v>0</v>
      </c>
      <c r="O641" s="51">
        <v>5.976</v>
      </c>
      <c r="P641" s="51">
        <v>0</v>
      </c>
      <c r="Q641" s="130">
        <v>1.27</v>
      </c>
      <c r="R641" s="48">
        <f t="shared" si="335"/>
        <v>7.2460000000000004</v>
      </c>
      <c r="S641" s="72"/>
    </row>
    <row r="642" spans="1:19" customFormat="1" ht="25.5">
      <c r="A642" s="465"/>
      <c r="B642" s="458"/>
      <c r="C642" s="458"/>
      <c r="D642" s="458"/>
      <c r="E642" s="468"/>
      <c r="F642" s="458"/>
      <c r="G642" s="458"/>
      <c r="H642" s="458"/>
      <c r="I642" s="54" t="s">
        <v>185</v>
      </c>
      <c r="J642" s="461"/>
      <c r="K642" s="47" t="s">
        <v>39</v>
      </c>
      <c r="L642" s="47"/>
      <c r="M642" s="47"/>
      <c r="N642" s="48">
        <f>N643+N644</f>
        <v>0</v>
      </c>
      <c r="O642" s="48">
        <f t="shared" ref="O642:Q642" si="358">O643+O644</f>
        <v>0.29099999999999998</v>
      </c>
      <c r="P642" s="48">
        <f t="shared" si="358"/>
        <v>0.437</v>
      </c>
      <c r="Q642" s="48">
        <f t="shared" si="358"/>
        <v>1</v>
      </c>
      <c r="R642" s="48">
        <f t="shared" si="335"/>
        <v>1.728</v>
      </c>
      <c r="S642" s="72"/>
    </row>
    <row r="643" spans="1:19" customFormat="1" ht="15">
      <c r="A643" s="465"/>
      <c r="B643" s="458"/>
      <c r="C643" s="458"/>
      <c r="D643" s="458"/>
      <c r="E643" s="468"/>
      <c r="F643" s="458"/>
      <c r="G643" s="458"/>
      <c r="H643" s="458"/>
      <c r="I643" s="52" t="s">
        <v>25</v>
      </c>
      <c r="J643" s="461"/>
      <c r="K643" s="50" t="s">
        <v>26</v>
      </c>
      <c r="L643" s="50"/>
      <c r="M643" s="50"/>
      <c r="N643" s="51">
        <v>0</v>
      </c>
      <c r="O643" s="51">
        <v>0.29099999999999998</v>
      </c>
      <c r="P643" s="130">
        <v>0.437</v>
      </c>
      <c r="Q643" s="51">
        <v>0</v>
      </c>
      <c r="R643" s="48">
        <f t="shared" si="335"/>
        <v>0.72799999999999998</v>
      </c>
      <c r="S643" s="72"/>
    </row>
    <row r="644" spans="1:19" customFormat="1" ht="15">
      <c r="A644" s="465"/>
      <c r="B644" s="458"/>
      <c r="C644" s="458"/>
      <c r="D644" s="458"/>
      <c r="E644" s="468"/>
      <c r="F644" s="458"/>
      <c r="G644" s="458"/>
      <c r="H644" s="458"/>
      <c r="I644" s="52" t="s">
        <v>180</v>
      </c>
      <c r="J644" s="461"/>
      <c r="K644" s="50" t="s">
        <v>147</v>
      </c>
      <c r="L644" s="50"/>
      <c r="M644" s="50"/>
      <c r="N644" s="51">
        <v>0</v>
      </c>
      <c r="O644" s="51">
        <v>0</v>
      </c>
      <c r="P644" s="51">
        <v>0</v>
      </c>
      <c r="Q644" s="130">
        <v>1</v>
      </c>
      <c r="R644" s="48">
        <f t="shared" si="335"/>
        <v>1</v>
      </c>
      <c r="S644" s="72"/>
    </row>
    <row r="645" spans="1:19" customFormat="1" ht="25.5">
      <c r="A645" s="465"/>
      <c r="B645" s="458"/>
      <c r="C645" s="458"/>
      <c r="D645" s="458"/>
      <c r="E645" s="468"/>
      <c r="F645" s="458"/>
      <c r="G645" s="458"/>
      <c r="H645" s="458"/>
      <c r="I645" s="54" t="s">
        <v>182</v>
      </c>
      <c r="J645" s="461"/>
      <c r="K645" s="47" t="s">
        <v>35</v>
      </c>
      <c r="L645" s="47"/>
      <c r="M645" s="47"/>
      <c r="N645" s="48">
        <f>N646+N647</f>
        <v>0</v>
      </c>
      <c r="O645" s="48">
        <f t="shared" ref="O645:Q645" si="359">O646+O647</f>
        <v>14.334</v>
      </c>
      <c r="P645" s="48">
        <f t="shared" si="359"/>
        <v>0.33400000000000002</v>
      </c>
      <c r="Q645" s="48">
        <f t="shared" si="359"/>
        <v>14.86</v>
      </c>
      <c r="R645" s="48">
        <f t="shared" si="335"/>
        <v>29.527999999999999</v>
      </c>
      <c r="S645" s="72"/>
    </row>
    <row r="646" spans="1:19" customFormat="1" ht="15">
      <c r="A646" s="465"/>
      <c r="B646" s="458"/>
      <c r="C646" s="458"/>
      <c r="D646" s="458"/>
      <c r="E646" s="468"/>
      <c r="F646" s="458"/>
      <c r="G646" s="458"/>
      <c r="H646" s="458"/>
      <c r="I646" s="52" t="s">
        <v>25</v>
      </c>
      <c r="J646" s="461"/>
      <c r="K646" s="50" t="s">
        <v>26</v>
      </c>
      <c r="L646" s="50"/>
      <c r="M646" s="50"/>
      <c r="N646" s="51">
        <v>0</v>
      </c>
      <c r="O646" s="51">
        <v>0</v>
      </c>
      <c r="P646" s="130">
        <v>0.33400000000000002</v>
      </c>
      <c r="Q646" s="51">
        <v>0</v>
      </c>
      <c r="R646" s="48">
        <f t="shared" si="335"/>
        <v>0.33400000000000002</v>
      </c>
      <c r="S646" s="72"/>
    </row>
    <row r="647" spans="1:19" customFormat="1" ht="15">
      <c r="A647" s="465"/>
      <c r="B647" s="458"/>
      <c r="C647" s="458"/>
      <c r="D647" s="458"/>
      <c r="E647" s="468"/>
      <c r="F647" s="458"/>
      <c r="G647" s="458"/>
      <c r="H647" s="458"/>
      <c r="I647" s="52" t="s">
        <v>180</v>
      </c>
      <c r="J647" s="461"/>
      <c r="K647" s="50" t="s">
        <v>147</v>
      </c>
      <c r="L647" s="50"/>
      <c r="M647" s="50"/>
      <c r="N647" s="51">
        <v>0</v>
      </c>
      <c r="O647" s="51">
        <v>14.334</v>
      </c>
      <c r="P647" s="51">
        <v>0</v>
      </c>
      <c r="Q647" s="130">
        <v>14.86</v>
      </c>
      <c r="R647" s="48">
        <f t="shared" si="335"/>
        <v>29.193999999999999</v>
      </c>
      <c r="S647" s="72"/>
    </row>
    <row r="648" spans="1:19" customFormat="1" ht="25.5">
      <c r="A648" s="465"/>
      <c r="B648" s="458"/>
      <c r="C648" s="458"/>
      <c r="D648" s="458"/>
      <c r="E648" s="468"/>
      <c r="F648" s="458"/>
      <c r="G648" s="458"/>
      <c r="H648" s="458"/>
      <c r="I648" s="54" t="s">
        <v>137</v>
      </c>
      <c r="J648" s="461"/>
      <c r="K648" s="47" t="s">
        <v>186</v>
      </c>
      <c r="L648" s="47"/>
      <c r="M648" s="47"/>
      <c r="N648" s="48">
        <f>N649+N650</f>
        <v>0</v>
      </c>
      <c r="O648" s="48">
        <f t="shared" ref="O648:Q648" si="360">O649+O650</f>
        <v>0</v>
      </c>
      <c r="P648" s="48">
        <f t="shared" si="360"/>
        <v>4.298</v>
      </c>
      <c r="Q648" s="48">
        <f t="shared" si="360"/>
        <v>35.158000000000001</v>
      </c>
      <c r="R648" s="48">
        <f t="shared" si="335"/>
        <v>39.456000000000003</v>
      </c>
      <c r="S648" s="72"/>
    </row>
    <row r="649" spans="1:19" customFormat="1" ht="15">
      <c r="A649" s="465"/>
      <c r="B649" s="458"/>
      <c r="C649" s="458"/>
      <c r="D649" s="458"/>
      <c r="E649" s="468"/>
      <c r="F649" s="458"/>
      <c r="G649" s="458"/>
      <c r="H649" s="458"/>
      <c r="I649" s="52" t="s">
        <v>25</v>
      </c>
      <c r="J649" s="461"/>
      <c r="K649" s="50" t="s">
        <v>26</v>
      </c>
      <c r="L649" s="50"/>
      <c r="M649" s="50"/>
      <c r="N649" s="51">
        <v>0</v>
      </c>
      <c r="O649" s="51">
        <v>0</v>
      </c>
      <c r="P649" s="130">
        <v>4.298</v>
      </c>
      <c r="Q649" s="51">
        <v>0</v>
      </c>
      <c r="R649" s="48">
        <f t="shared" si="335"/>
        <v>4.298</v>
      </c>
      <c r="S649" s="72"/>
    </row>
    <row r="650" spans="1:19" customFormat="1" ht="25.5">
      <c r="A650" s="465"/>
      <c r="B650" s="458"/>
      <c r="C650" s="458"/>
      <c r="D650" s="458"/>
      <c r="E650" s="468"/>
      <c r="F650" s="458"/>
      <c r="G650" s="458"/>
      <c r="H650" s="458"/>
      <c r="I650" s="52" t="s">
        <v>187</v>
      </c>
      <c r="J650" s="461"/>
      <c r="K650" s="50" t="s">
        <v>147</v>
      </c>
      <c r="L650" s="50"/>
      <c r="M650" s="50"/>
      <c r="N650" s="51">
        <v>0</v>
      </c>
      <c r="O650" s="51">
        <v>0</v>
      </c>
      <c r="P650" s="51">
        <v>0</v>
      </c>
      <c r="Q650" s="130">
        <v>35.158000000000001</v>
      </c>
      <c r="R650" s="48">
        <f t="shared" si="335"/>
        <v>35.158000000000001</v>
      </c>
      <c r="S650" s="72"/>
    </row>
    <row r="651" spans="1:19" customFormat="1" ht="25.5">
      <c r="A651" s="465"/>
      <c r="B651" s="458"/>
      <c r="C651" s="458"/>
      <c r="D651" s="458"/>
      <c r="E651" s="468"/>
      <c r="F651" s="458"/>
      <c r="G651" s="458"/>
      <c r="H651" s="458"/>
      <c r="I651" s="54" t="s">
        <v>27</v>
      </c>
      <c r="J651" s="461"/>
      <c r="K651" s="47" t="s">
        <v>131</v>
      </c>
      <c r="L651" s="47"/>
      <c r="M651" s="47"/>
      <c r="N651" s="48">
        <f>N652+N653</f>
        <v>0</v>
      </c>
      <c r="O651" s="48">
        <f t="shared" ref="O651:Q651" si="361">O652+O653</f>
        <v>0.22500000000000001</v>
      </c>
      <c r="P651" s="48">
        <f t="shared" si="361"/>
        <v>2.363</v>
      </c>
      <c r="Q651" s="48">
        <f t="shared" si="361"/>
        <v>2.2560000000000002</v>
      </c>
      <c r="R651" s="48">
        <f t="shared" si="335"/>
        <v>4.8439999999999994</v>
      </c>
      <c r="S651" s="72"/>
    </row>
    <row r="652" spans="1:19" customFormat="1" ht="15">
      <c r="A652" s="465"/>
      <c r="B652" s="458"/>
      <c r="C652" s="458"/>
      <c r="D652" s="458"/>
      <c r="E652" s="468"/>
      <c r="F652" s="458"/>
      <c r="G652" s="458"/>
      <c r="H652" s="458"/>
      <c r="I652" s="52" t="s">
        <v>25</v>
      </c>
      <c r="J652" s="461"/>
      <c r="K652" s="50" t="s">
        <v>26</v>
      </c>
      <c r="L652" s="50"/>
      <c r="M652" s="50"/>
      <c r="N652" s="51">
        <v>0</v>
      </c>
      <c r="O652" s="51">
        <v>0.22500000000000001</v>
      </c>
      <c r="P652" s="130">
        <v>2.363</v>
      </c>
      <c r="Q652" s="130">
        <v>0.75700000000000001</v>
      </c>
      <c r="R652" s="48">
        <f t="shared" si="335"/>
        <v>3.3450000000000002</v>
      </c>
      <c r="S652" s="72"/>
    </row>
    <row r="653" spans="1:19" customFormat="1" ht="15">
      <c r="A653" s="466"/>
      <c r="B653" s="459"/>
      <c r="C653" s="458"/>
      <c r="D653" s="458"/>
      <c r="E653" s="468"/>
      <c r="F653" s="458"/>
      <c r="G653" s="458"/>
      <c r="H653" s="458"/>
      <c r="I653" s="52" t="s">
        <v>180</v>
      </c>
      <c r="J653" s="461"/>
      <c r="K653" s="50" t="s">
        <v>147</v>
      </c>
      <c r="L653" s="50"/>
      <c r="M653" s="50"/>
      <c r="N653" s="51">
        <v>0</v>
      </c>
      <c r="O653" s="51">
        <v>0</v>
      </c>
      <c r="P653" s="51">
        <v>0</v>
      </c>
      <c r="Q653" s="130">
        <v>1.4990000000000001</v>
      </c>
      <c r="R653" s="51">
        <f t="shared" si="335"/>
        <v>1.4990000000000001</v>
      </c>
      <c r="S653" s="72"/>
    </row>
    <row r="654" spans="1:19" customFormat="1" ht="15" customHeight="1">
      <c r="A654" s="464">
        <v>5</v>
      </c>
      <c r="B654" s="457" t="s">
        <v>188</v>
      </c>
      <c r="C654" s="458"/>
      <c r="D654" s="458"/>
      <c r="E654" s="468"/>
      <c r="F654" s="458"/>
      <c r="G654" s="458"/>
      <c r="H654" s="458"/>
      <c r="I654" s="40" t="s">
        <v>22</v>
      </c>
      <c r="J654" s="470">
        <v>124</v>
      </c>
      <c r="K654" s="66"/>
      <c r="L654" s="66"/>
      <c r="M654" s="66"/>
      <c r="N654" s="43">
        <f>N655+N658+N661+N664+N667+N670</f>
        <v>0</v>
      </c>
      <c r="O654" s="43">
        <f t="shared" ref="O654:Q654" si="362">O655+O658+O661+O664+O667+O670</f>
        <v>91.778000000000006</v>
      </c>
      <c r="P654" s="43">
        <f t="shared" si="362"/>
        <v>66.353999999999999</v>
      </c>
      <c r="Q654" s="43">
        <f t="shared" si="362"/>
        <v>120.83300000000001</v>
      </c>
      <c r="R654" s="43">
        <f t="shared" si="335"/>
        <v>278.96500000000003</v>
      </c>
      <c r="S654" s="43"/>
    </row>
    <row r="655" spans="1:19" customFormat="1" ht="38.25">
      <c r="A655" s="465"/>
      <c r="B655" s="458"/>
      <c r="C655" s="458"/>
      <c r="D655" s="458"/>
      <c r="E655" s="468"/>
      <c r="F655" s="458"/>
      <c r="G655" s="458"/>
      <c r="H655" s="458"/>
      <c r="I655" s="54" t="s">
        <v>33</v>
      </c>
      <c r="J655" s="470"/>
      <c r="K655" s="47" t="s">
        <v>24</v>
      </c>
      <c r="L655" s="47"/>
      <c r="M655" s="47"/>
      <c r="N655" s="48">
        <f>N656+N657</f>
        <v>0</v>
      </c>
      <c r="O655" s="48">
        <f t="shared" ref="O655:Q655" si="363">O656+O657</f>
        <v>58.414999999999999</v>
      </c>
      <c r="P655" s="48">
        <f t="shared" si="363"/>
        <v>61.195999999999998</v>
      </c>
      <c r="Q655" s="48">
        <f t="shared" si="363"/>
        <v>75.063000000000002</v>
      </c>
      <c r="R655" s="48">
        <f t="shared" si="335"/>
        <v>194.67400000000001</v>
      </c>
      <c r="S655" s="48"/>
    </row>
    <row r="656" spans="1:19" customFormat="1" ht="15">
      <c r="A656" s="465"/>
      <c r="B656" s="458"/>
      <c r="C656" s="458"/>
      <c r="D656" s="458"/>
      <c r="E656" s="468"/>
      <c r="F656" s="458"/>
      <c r="G656" s="458"/>
      <c r="H656" s="458"/>
      <c r="I656" s="52" t="s">
        <v>25</v>
      </c>
      <c r="J656" s="470"/>
      <c r="K656" s="50" t="s">
        <v>26</v>
      </c>
      <c r="L656" s="50"/>
      <c r="M656" s="50"/>
      <c r="N656" s="51">
        <v>0</v>
      </c>
      <c r="O656" s="51">
        <v>8.298</v>
      </c>
      <c r="P656" s="51">
        <v>11.948</v>
      </c>
      <c r="Q656" s="51">
        <v>17.823</v>
      </c>
      <c r="R656" s="48">
        <f t="shared" si="335"/>
        <v>38.069000000000003</v>
      </c>
      <c r="S656" s="48"/>
    </row>
    <row r="657" spans="1:19" customFormat="1" ht="15">
      <c r="A657" s="465"/>
      <c r="B657" s="458"/>
      <c r="C657" s="458"/>
      <c r="D657" s="458"/>
      <c r="E657" s="468"/>
      <c r="F657" s="458"/>
      <c r="G657" s="458"/>
      <c r="H657" s="458"/>
      <c r="I657" s="52" t="s">
        <v>180</v>
      </c>
      <c r="J657" s="470"/>
      <c r="K657" s="50" t="s">
        <v>147</v>
      </c>
      <c r="L657" s="50"/>
      <c r="M657" s="50"/>
      <c r="N657" s="51">
        <v>0</v>
      </c>
      <c r="O657" s="51">
        <v>50.116999999999997</v>
      </c>
      <c r="P657" s="51">
        <v>49.247999999999998</v>
      </c>
      <c r="Q657" s="51">
        <v>57.24</v>
      </c>
      <c r="R657" s="48">
        <f t="shared" si="335"/>
        <v>156.60499999999999</v>
      </c>
      <c r="S657" s="48"/>
    </row>
    <row r="658" spans="1:19" customFormat="1" ht="25.5">
      <c r="A658" s="465"/>
      <c r="B658" s="458"/>
      <c r="C658" s="458"/>
      <c r="D658" s="458"/>
      <c r="E658" s="468"/>
      <c r="F658" s="458"/>
      <c r="G658" s="458"/>
      <c r="H658" s="458"/>
      <c r="I658" s="54" t="s">
        <v>184</v>
      </c>
      <c r="J658" s="470"/>
      <c r="K658" s="47" t="s">
        <v>90</v>
      </c>
      <c r="L658" s="47"/>
      <c r="M658" s="47"/>
      <c r="N658" s="48">
        <f>N659+N660</f>
        <v>0</v>
      </c>
      <c r="O658" s="48">
        <f t="shared" ref="O658:Q658" si="364">O659+O660</f>
        <v>0</v>
      </c>
      <c r="P658" s="48">
        <f t="shared" si="364"/>
        <v>4</v>
      </c>
      <c r="Q658" s="48">
        <f t="shared" si="364"/>
        <v>15.32</v>
      </c>
      <c r="R658" s="48">
        <f t="shared" si="335"/>
        <v>19.32</v>
      </c>
      <c r="S658" s="48"/>
    </row>
    <row r="659" spans="1:19" customFormat="1" ht="15">
      <c r="A659" s="465"/>
      <c r="B659" s="458"/>
      <c r="C659" s="458"/>
      <c r="D659" s="458"/>
      <c r="E659" s="468"/>
      <c r="F659" s="458"/>
      <c r="G659" s="458"/>
      <c r="H659" s="458"/>
      <c r="I659" s="52" t="s">
        <v>25</v>
      </c>
      <c r="J659" s="470"/>
      <c r="K659" s="50" t="s">
        <v>26</v>
      </c>
      <c r="L659" s="50"/>
      <c r="M659" s="50"/>
      <c r="N659" s="51">
        <v>0</v>
      </c>
      <c r="O659" s="51">
        <v>0</v>
      </c>
      <c r="P659" s="51">
        <v>4</v>
      </c>
      <c r="Q659" s="51">
        <v>0</v>
      </c>
      <c r="R659" s="48">
        <f t="shared" si="335"/>
        <v>4</v>
      </c>
      <c r="S659" s="48"/>
    </row>
    <row r="660" spans="1:19" customFormat="1" ht="15">
      <c r="A660" s="465"/>
      <c r="B660" s="458"/>
      <c r="C660" s="458"/>
      <c r="D660" s="458"/>
      <c r="E660" s="468"/>
      <c r="F660" s="458"/>
      <c r="G660" s="458"/>
      <c r="H660" s="458"/>
      <c r="I660" s="52" t="s">
        <v>180</v>
      </c>
      <c r="J660" s="470"/>
      <c r="K660" s="50" t="s">
        <v>147</v>
      </c>
      <c r="L660" s="50"/>
      <c r="M660" s="50"/>
      <c r="N660" s="51">
        <v>0</v>
      </c>
      <c r="O660" s="51">
        <v>0</v>
      </c>
      <c r="P660" s="51">
        <v>0</v>
      </c>
      <c r="Q660" s="51">
        <v>15.32</v>
      </c>
      <c r="R660" s="48">
        <f t="shared" si="335"/>
        <v>15.32</v>
      </c>
      <c r="S660" s="48"/>
    </row>
    <row r="661" spans="1:19" customFormat="1" ht="25.5">
      <c r="A661" s="465"/>
      <c r="B661" s="458"/>
      <c r="C661" s="458"/>
      <c r="D661" s="458"/>
      <c r="E661" s="468"/>
      <c r="F661" s="458"/>
      <c r="G661" s="458"/>
      <c r="H661" s="458"/>
      <c r="I661" s="54" t="s">
        <v>185</v>
      </c>
      <c r="J661" s="470"/>
      <c r="K661" s="47" t="s">
        <v>39</v>
      </c>
      <c r="L661" s="47"/>
      <c r="M661" s="47"/>
      <c r="N661" s="48">
        <f t="shared" ref="N661:Q661" si="365">N662+N663</f>
        <v>0</v>
      </c>
      <c r="O661" s="48">
        <f t="shared" si="365"/>
        <v>0</v>
      </c>
      <c r="P661" s="48">
        <f t="shared" si="365"/>
        <v>0</v>
      </c>
      <c r="Q661" s="48">
        <f t="shared" si="365"/>
        <v>1.893</v>
      </c>
      <c r="R661" s="48">
        <f t="shared" si="335"/>
        <v>1.893</v>
      </c>
      <c r="S661" s="48"/>
    </row>
    <row r="662" spans="1:19" customFormat="1" ht="15">
      <c r="A662" s="465"/>
      <c r="B662" s="458"/>
      <c r="C662" s="458"/>
      <c r="D662" s="458"/>
      <c r="E662" s="468"/>
      <c r="F662" s="458"/>
      <c r="G662" s="458"/>
      <c r="H662" s="458"/>
      <c r="I662" s="52" t="s">
        <v>25</v>
      </c>
      <c r="J662" s="470"/>
      <c r="K662" s="50" t="s">
        <v>26</v>
      </c>
      <c r="L662" s="50"/>
      <c r="M662" s="50"/>
      <c r="N662" s="51">
        <v>0</v>
      </c>
      <c r="O662" s="51">
        <v>0</v>
      </c>
      <c r="P662" s="51">
        <v>0</v>
      </c>
      <c r="Q662" s="51">
        <v>0</v>
      </c>
      <c r="R662" s="48">
        <f t="shared" si="335"/>
        <v>0</v>
      </c>
      <c r="S662" s="48"/>
    </row>
    <row r="663" spans="1:19" customFormat="1" ht="15">
      <c r="A663" s="465"/>
      <c r="B663" s="458"/>
      <c r="C663" s="458"/>
      <c r="D663" s="458"/>
      <c r="E663" s="468"/>
      <c r="F663" s="458"/>
      <c r="G663" s="458"/>
      <c r="H663" s="458"/>
      <c r="I663" s="52" t="s">
        <v>180</v>
      </c>
      <c r="J663" s="470"/>
      <c r="K663" s="50" t="s">
        <v>147</v>
      </c>
      <c r="L663" s="50"/>
      <c r="M663" s="50"/>
      <c r="N663" s="51">
        <v>0</v>
      </c>
      <c r="O663" s="51">
        <v>0</v>
      </c>
      <c r="P663" s="51">
        <v>0</v>
      </c>
      <c r="Q663" s="51">
        <v>1.893</v>
      </c>
      <c r="R663" s="48">
        <f t="shared" si="335"/>
        <v>1.893</v>
      </c>
      <c r="S663" s="48"/>
    </row>
    <row r="664" spans="1:19" customFormat="1" ht="25.5">
      <c r="A664" s="465"/>
      <c r="B664" s="458"/>
      <c r="C664" s="458"/>
      <c r="D664" s="458"/>
      <c r="E664" s="468"/>
      <c r="F664" s="458"/>
      <c r="G664" s="458"/>
      <c r="H664" s="458"/>
      <c r="I664" s="54" t="s">
        <v>182</v>
      </c>
      <c r="J664" s="470"/>
      <c r="K664" s="47" t="s">
        <v>35</v>
      </c>
      <c r="L664" s="47"/>
      <c r="M664" s="47"/>
      <c r="N664" s="48">
        <f t="shared" ref="N664" si="366">N665+N666</f>
        <v>0</v>
      </c>
      <c r="O664" s="48">
        <f t="shared" ref="O664" si="367">O665+O666</f>
        <v>1.38</v>
      </c>
      <c r="P664" s="48">
        <f t="shared" ref="P664" si="368">P665+P666</f>
        <v>0</v>
      </c>
      <c r="Q664" s="48">
        <f t="shared" ref="Q664" si="369">Q665+Q666</f>
        <v>15.541</v>
      </c>
      <c r="R664" s="48">
        <f t="shared" si="335"/>
        <v>16.920999999999999</v>
      </c>
      <c r="S664" s="48"/>
    </row>
    <row r="665" spans="1:19" customFormat="1" ht="15">
      <c r="A665" s="465"/>
      <c r="B665" s="458"/>
      <c r="C665" s="458"/>
      <c r="D665" s="458"/>
      <c r="E665" s="468"/>
      <c r="F665" s="458"/>
      <c r="G665" s="458"/>
      <c r="H665" s="458"/>
      <c r="I665" s="52" t="s">
        <v>25</v>
      </c>
      <c r="J665" s="470"/>
      <c r="K665" s="50" t="s">
        <v>26</v>
      </c>
      <c r="L665" s="50"/>
      <c r="M665" s="50"/>
      <c r="N665" s="51">
        <v>0</v>
      </c>
      <c r="O665" s="51">
        <v>1.38</v>
      </c>
      <c r="P665" s="51">
        <v>0</v>
      </c>
      <c r="Q665" s="51">
        <v>0</v>
      </c>
      <c r="R665" s="48">
        <f t="shared" si="335"/>
        <v>1.38</v>
      </c>
      <c r="S665" s="48"/>
    </row>
    <row r="666" spans="1:19" customFormat="1" ht="15">
      <c r="A666" s="465"/>
      <c r="B666" s="458"/>
      <c r="C666" s="458"/>
      <c r="D666" s="458"/>
      <c r="E666" s="468"/>
      <c r="F666" s="458"/>
      <c r="G666" s="458"/>
      <c r="H666" s="458"/>
      <c r="I666" s="52" t="s">
        <v>180</v>
      </c>
      <c r="J666" s="470"/>
      <c r="K666" s="50" t="s">
        <v>147</v>
      </c>
      <c r="L666" s="50"/>
      <c r="M666" s="50"/>
      <c r="N666" s="51">
        <v>0</v>
      </c>
      <c r="O666" s="51">
        <v>0</v>
      </c>
      <c r="P666" s="51">
        <v>0</v>
      </c>
      <c r="Q666" s="51">
        <v>15.541</v>
      </c>
      <c r="R666" s="48">
        <f t="shared" si="335"/>
        <v>15.541</v>
      </c>
      <c r="S666" s="48"/>
    </row>
    <row r="667" spans="1:19" customFormat="1" ht="25.5">
      <c r="A667" s="465"/>
      <c r="B667" s="458"/>
      <c r="C667" s="458"/>
      <c r="D667" s="458"/>
      <c r="E667" s="468"/>
      <c r="F667" s="458"/>
      <c r="G667" s="458"/>
      <c r="H667" s="458"/>
      <c r="I667" s="54" t="s">
        <v>137</v>
      </c>
      <c r="J667" s="470"/>
      <c r="K667" s="47" t="s">
        <v>186</v>
      </c>
      <c r="L667" s="47"/>
      <c r="M667" s="47"/>
      <c r="N667" s="48">
        <f t="shared" ref="N667" si="370">N668+N669</f>
        <v>0</v>
      </c>
      <c r="O667" s="48">
        <f t="shared" ref="O667" si="371">O668+O669</f>
        <v>25.123000000000001</v>
      </c>
      <c r="P667" s="48">
        <f t="shared" ref="P667" si="372">P668+P669</f>
        <v>0</v>
      </c>
      <c r="Q667" s="48">
        <f t="shared" ref="Q667" si="373">Q668+Q669</f>
        <v>12.336</v>
      </c>
      <c r="R667" s="48">
        <f t="shared" si="335"/>
        <v>37.459000000000003</v>
      </c>
      <c r="S667" s="48"/>
    </row>
    <row r="668" spans="1:19" customFormat="1" ht="15">
      <c r="A668" s="465"/>
      <c r="B668" s="458"/>
      <c r="C668" s="458"/>
      <c r="D668" s="458"/>
      <c r="E668" s="468"/>
      <c r="F668" s="458"/>
      <c r="G668" s="458"/>
      <c r="H668" s="458"/>
      <c r="I668" s="52" t="s">
        <v>25</v>
      </c>
      <c r="J668" s="470"/>
      <c r="K668" s="50" t="s">
        <v>26</v>
      </c>
      <c r="L668" s="50"/>
      <c r="M668" s="50"/>
      <c r="N668" s="51">
        <v>0</v>
      </c>
      <c r="O668" s="51">
        <v>0</v>
      </c>
      <c r="P668" s="51">
        <v>0</v>
      </c>
      <c r="Q668" s="51">
        <v>0</v>
      </c>
      <c r="R668" s="48">
        <f t="shared" si="335"/>
        <v>0</v>
      </c>
      <c r="S668" s="48"/>
    </row>
    <row r="669" spans="1:19" customFormat="1" ht="15">
      <c r="A669" s="465"/>
      <c r="B669" s="458"/>
      <c r="C669" s="458"/>
      <c r="D669" s="458"/>
      <c r="E669" s="468"/>
      <c r="F669" s="458"/>
      <c r="G669" s="458"/>
      <c r="H669" s="458"/>
      <c r="I669" s="52" t="s">
        <v>180</v>
      </c>
      <c r="J669" s="470"/>
      <c r="K669" s="50" t="s">
        <v>147</v>
      </c>
      <c r="L669" s="50"/>
      <c r="M669" s="50"/>
      <c r="N669" s="51">
        <v>0</v>
      </c>
      <c r="O669" s="51">
        <v>25.123000000000001</v>
      </c>
      <c r="P669" s="51">
        <v>0</v>
      </c>
      <c r="Q669" s="51">
        <v>12.336</v>
      </c>
      <c r="R669" s="48">
        <f t="shared" si="335"/>
        <v>37.459000000000003</v>
      </c>
      <c r="S669" s="48"/>
    </row>
    <row r="670" spans="1:19" customFormat="1" ht="25.5">
      <c r="A670" s="465"/>
      <c r="B670" s="458"/>
      <c r="C670" s="458"/>
      <c r="D670" s="458"/>
      <c r="E670" s="468"/>
      <c r="F670" s="458"/>
      <c r="G670" s="458"/>
      <c r="H670" s="458"/>
      <c r="I670" s="54" t="s">
        <v>27</v>
      </c>
      <c r="J670" s="470"/>
      <c r="K670" s="47" t="s">
        <v>131</v>
      </c>
      <c r="L670" s="47"/>
      <c r="M670" s="47"/>
      <c r="N670" s="48">
        <f t="shared" ref="N670" si="374">N671+N672</f>
        <v>0</v>
      </c>
      <c r="O670" s="48">
        <f t="shared" ref="O670" si="375">O671+O672</f>
        <v>6.8599999999999994</v>
      </c>
      <c r="P670" s="48">
        <f t="shared" ref="P670" si="376">P671+P672</f>
        <v>1.1580000000000001</v>
      </c>
      <c r="Q670" s="48">
        <f t="shared" ref="Q670" si="377">Q671+Q672</f>
        <v>0.68</v>
      </c>
      <c r="R670" s="48">
        <f t="shared" ref="R670:R734" si="378">Q670+P670+O670+N670</f>
        <v>8.6980000000000004</v>
      </c>
      <c r="S670" s="48"/>
    </row>
    <row r="671" spans="1:19" customFormat="1" ht="15">
      <c r="A671" s="465"/>
      <c r="B671" s="458"/>
      <c r="C671" s="458"/>
      <c r="D671" s="458"/>
      <c r="E671" s="468"/>
      <c r="F671" s="458"/>
      <c r="G671" s="458"/>
      <c r="H671" s="458"/>
      <c r="I671" s="52" t="s">
        <v>25</v>
      </c>
      <c r="J671" s="470"/>
      <c r="K671" s="50" t="s">
        <v>26</v>
      </c>
      <c r="L671" s="50"/>
      <c r="M671" s="50"/>
      <c r="N671" s="51">
        <v>0</v>
      </c>
      <c r="O671" s="51">
        <v>0.40899999999999997</v>
      </c>
      <c r="P671" s="51">
        <v>1.0620000000000001</v>
      </c>
      <c r="Q671" s="51">
        <v>0</v>
      </c>
      <c r="R671" s="48">
        <f t="shared" si="378"/>
        <v>1.4710000000000001</v>
      </c>
      <c r="S671" s="48"/>
    </row>
    <row r="672" spans="1:19" customFormat="1" ht="25.5">
      <c r="A672" s="466"/>
      <c r="B672" s="459"/>
      <c r="C672" s="458"/>
      <c r="D672" s="458"/>
      <c r="E672" s="468"/>
      <c r="F672" s="458"/>
      <c r="G672" s="458"/>
      <c r="H672" s="458"/>
      <c r="I672" s="52" t="s">
        <v>187</v>
      </c>
      <c r="J672" s="470"/>
      <c r="K672" s="50" t="s">
        <v>147</v>
      </c>
      <c r="L672" s="50"/>
      <c r="M672" s="50"/>
      <c r="N672" s="51">
        <v>0</v>
      </c>
      <c r="O672" s="51">
        <v>6.4509999999999996</v>
      </c>
      <c r="P672" s="51">
        <v>9.6000000000000002E-2</v>
      </c>
      <c r="Q672" s="51">
        <v>0.68</v>
      </c>
      <c r="R672" s="48">
        <f t="shared" si="378"/>
        <v>7.2269999999999994</v>
      </c>
      <c r="S672" s="48"/>
    </row>
    <row r="673" spans="1:19" customFormat="1" ht="15" customHeight="1">
      <c r="A673" s="531">
        <v>6</v>
      </c>
      <c r="B673" s="457" t="s">
        <v>189</v>
      </c>
      <c r="C673" s="458"/>
      <c r="D673" s="458"/>
      <c r="E673" s="468"/>
      <c r="F673" s="458"/>
      <c r="G673" s="458"/>
      <c r="H673" s="458"/>
      <c r="I673" s="40" t="s">
        <v>22</v>
      </c>
      <c r="J673" s="127"/>
      <c r="K673" s="66"/>
      <c r="L673" s="66"/>
      <c r="M673" s="66"/>
      <c r="N673" s="43">
        <f>N674+N677+N686+N689+N680+N683</f>
        <v>0</v>
      </c>
      <c r="O673" s="43">
        <f t="shared" ref="O673:Q673" si="379">O674+O677+O686+O689+O680+O683</f>
        <v>55.682000000000002</v>
      </c>
      <c r="P673" s="43">
        <f t="shared" si="379"/>
        <v>61.085000000000001</v>
      </c>
      <c r="Q673" s="43">
        <f t="shared" si="379"/>
        <v>120.67600000000002</v>
      </c>
      <c r="R673" s="43">
        <f t="shared" si="378"/>
        <v>237.44300000000004</v>
      </c>
      <c r="S673" s="25"/>
    </row>
    <row r="674" spans="1:19" customFormat="1" ht="38.25">
      <c r="A674" s="532"/>
      <c r="B674" s="458"/>
      <c r="C674" s="458"/>
      <c r="D674" s="458"/>
      <c r="E674" s="468"/>
      <c r="F674" s="458"/>
      <c r="G674" s="458"/>
      <c r="H674" s="458"/>
      <c r="I674" s="54" t="s">
        <v>33</v>
      </c>
      <c r="J674" s="461">
        <v>124</v>
      </c>
      <c r="K674" s="47" t="s">
        <v>24</v>
      </c>
      <c r="L674" s="47"/>
      <c r="M674" s="47"/>
      <c r="N674" s="131">
        <f>N675+N676</f>
        <v>0</v>
      </c>
      <c r="O674" s="131">
        <f t="shared" ref="O674:Q674" si="380">O675+O676</f>
        <v>53.242000000000004</v>
      </c>
      <c r="P674" s="131">
        <f t="shared" si="380"/>
        <v>59.863</v>
      </c>
      <c r="Q674" s="131">
        <f t="shared" si="380"/>
        <v>59.366</v>
      </c>
      <c r="R674" s="48">
        <f t="shared" si="378"/>
        <v>172.471</v>
      </c>
      <c r="S674" s="72"/>
    </row>
    <row r="675" spans="1:19" customFormat="1" ht="15">
      <c r="A675" s="532"/>
      <c r="B675" s="458"/>
      <c r="C675" s="458"/>
      <c r="D675" s="458"/>
      <c r="E675" s="468"/>
      <c r="F675" s="458"/>
      <c r="G675" s="458"/>
      <c r="H675" s="458"/>
      <c r="I675" s="52" t="s">
        <v>25</v>
      </c>
      <c r="J675" s="461"/>
      <c r="K675" s="50" t="s">
        <v>26</v>
      </c>
      <c r="L675" s="50"/>
      <c r="M675" s="50"/>
      <c r="N675" s="132">
        <v>0</v>
      </c>
      <c r="O675" s="132">
        <v>8.173</v>
      </c>
      <c r="P675" s="132">
        <v>14.087</v>
      </c>
      <c r="Q675" s="132">
        <v>14.57</v>
      </c>
      <c r="R675" s="48">
        <f t="shared" si="378"/>
        <v>36.83</v>
      </c>
      <c r="S675" s="72"/>
    </row>
    <row r="676" spans="1:19" customFormat="1" ht="15">
      <c r="A676" s="532"/>
      <c r="B676" s="458"/>
      <c r="C676" s="458"/>
      <c r="D676" s="458"/>
      <c r="E676" s="468"/>
      <c r="F676" s="458"/>
      <c r="G676" s="458"/>
      <c r="H676" s="458"/>
      <c r="I676" s="52" t="s">
        <v>180</v>
      </c>
      <c r="J676" s="461"/>
      <c r="K676" s="50" t="s">
        <v>147</v>
      </c>
      <c r="L676" s="50"/>
      <c r="M676" s="50"/>
      <c r="N676" s="132">
        <v>0</v>
      </c>
      <c r="O676" s="132">
        <v>45.069000000000003</v>
      </c>
      <c r="P676" s="132">
        <v>45.776000000000003</v>
      </c>
      <c r="Q676" s="132">
        <v>44.795999999999999</v>
      </c>
      <c r="R676" s="48">
        <f t="shared" si="378"/>
        <v>135.64100000000002</v>
      </c>
      <c r="S676" s="72"/>
    </row>
    <row r="677" spans="1:19" customFormat="1" ht="25.5">
      <c r="A677" s="532"/>
      <c r="B677" s="458"/>
      <c r="C677" s="458"/>
      <c r="D677" s="458"/>
      <c r="E677" s="468"/>
      <c r="F677" s="458"/>
      <c r="G677" s="458"/>
      <c r="H677" s="458"/>
      <c r="I677" s="54" t="s">
        <v>185</v>
      </c>
      <c r="J677" s="461"/>
      <c r="K677" s="47" t="s">
        <v>39</v>
      </c>
      <c r="L677" s="47"/>
      <c r="M677" s="47"/>
      <c r="N677" s="131">
        <f>N678+N679</f>
        <v>0</v>
      </c>
      <c r="O677" s="131">
        <f t="shared" ref="O677:Q677" si="381">O678+O679</f>
        <v>1</v>
      </c>
      <c r="P677" s="131">
        <f t="shared" si="381"/>
        <v>1.022</v>
      </c>
      <c r="Q677" s="131">
        <f t="shared" si="381"/>
        <v>1.5</v>
      </c>
      <c r="R677" s="48">
        <f t="shared" si="378"/>
        <v>3.5220000000000002</v>
      </c>
      <c r="S677" s="72"/>
    </row>
    <row r="678" spans="1:19" customFormat="1" ht="15">
      <c r="A678" s="532"/>
      <c r="B678" s="458"/>
      <c r="C678" s="458"/>
      <c r="D678" s="458"/>
      <c r="E678" s="468"/>
      <c r="F678" s="458"/>
      <c r="G678" s="458"/>
      <c r="H678" s="458"/>
      <c r="I678" s="52" t="s">
        <v>25</v>
      </c>
      <c r="J678" s="461"/>
      <c r="K678" s="50" t="s">
        <v>26</v>
      </c>
      <c r="L678" s="50"/>
      <c r="M678" s="50"/>
      <c r="N678" s="132">
        <v>0</v>
      </c>
      <c r="O678" s="132">
        <v>1</v>
      </c>
      <c r="P678" s="132">
        <v>1.022</v>
      </c>
      <c r="Q678" s="132">
        <v>1.5</v>
      </c>
      <c r="R678" s="48">
        <f t="shared" si="378"/>
        <v>3.5220000000000002</v>
      </c>
      <c r="S678" s="72"/>
    </row>
    <row r="679" spans="1:19" customFormat="1" ht="15">
      <c r="A679" s="532"/>
      <c r="B679" s="458"/>
      <c r="C679" s="458"/>
      <c r="D679" s="458"/>
      <c r="E679" s="468"/>
      <c r="F679" s="458"/>
      <c r="G679" s="458"/>
      <c r="H679" s="458"/>
      <c r="I679" s="52" t="s">
        <v>180</v>
      </c>
      <c r="J679" s="461"/>
      <c r="K679" s="50" t="s">
        <v>147</v>
      </c>
      <c r="L679" s="50"/>
      <c r="M679" s="50"/>
      <c r="N679" s="132">
        <v>0</v>
      </c>
      <c r="O679" s="132">
        <v>0</v>
      </c>
      <c r="P679" s="132">
        <v>0</v>
      </c>
      <c r="Q679" s="132">
        <v>0</v>
      </c>
      <c r="R679" s="48">
        <f t="shared" si="378"/>
        <v>0</v>
      </c>
      <c r="S679" s="72"/>
    </row>
    <row r="680" spans="1:19" customFormat="1" ht="25.5">
      <c r="A680" s="532"/>
      <c r="B680" s="458"/>
      <c r="C680" s="458"/>
      <c r="D680" s="458"/>
      <c r="E680" s="468"/>
      <c r="F680" s="458"/>
      <c r="G680" s="458"/>
      <c r="H680" s="458"/>
      <c r="I680" s="54" t="s">
        <v>182</v>
      </c>
      <c r="J680" s="461"/>
      <c r="K680" s="47" t="s">
        <v>35</v>
      </c>
      <c r="L680" s="47"/>
      <c r="M680" s="47"/>
      <c r="N680" s="131">
        <f>N681+N682</f>
        <v>0</v>
      </c>
      <c r="O680" s="131">
        <f t="shared" ref="O680:Q680" si="382">O681+O682</f>
        <v>1.44</v>
      </c>
      <c r="P680" s="131">
        <f t="shared" si="382"/>
        <v>0</v>
      </c>
      <c r="Q680" s="131">
        <f t="shared" si="382"/>
        <v>12.031000000000001</v>
      </c>
      <c r="R680" s="48">
        <f t="shared" si="378"/>
        <v>13.471</v>
      </c>
      <c r="S680" s="72"/>
    </row>
    <row r="681" spans="1:19" customFormat="1" ht="15">
      <c r="A681" s="532"/>
      <c r="B681" s="458"/>
      <c r="C681" s="458"/>
      <c r="D681" s="458"/>
      <c r="E681" s="468"/>
      <c r="F681" s="458"/>
      <c r="G681" s="458"/>
      <c r="H681" s="458"/>
      <c r="I681" s="52" t="s">
        <v>25</v>
      </c>
      <c r="J681" s="461"/>
      <c r="K681" s="50" t="s">
        <v>26</v>
      </c>
      <c r="L681" s="50"/>
      <c r="M681" s="50"/>
      <c r="N681" s="132">
        <v>0</v>
      </c>
      <c r="O681" s="132">
        <v>0.71299999999999997</v>
      </c>
      <c r="P681" s="132">
        <v>0</v>
      </c>
      <c r="Q681" s="132">
        <v>10.303000000000001</v>
      </c>
      <c r="R681" s="48">
        <f t="shared" si="378"/>
        <v>11.016</v>
      </c>
      <c r="S681" s="72"/>
    </row>
    <row r="682" spans="1:19" customFormat="1" ht="15">
      <c r="A682" s="532"/>
      <c r="B682" s="458"/>
      <c r="C682" s="458"/>
      <c r="D682" s="458"/>
      <c r="E682" s="468"/>
      <c r="F682" s="458"/>
      <c r="G682" s="458"/>
      <c r="H682" s="458"/>
      <c r="I682" s="52" t="s">
        <v>180</v>
      </c>
      <c r="J682" s="461"/>
      <c r="K682" s="50" t="s">
        <v>147</v>
      </c>
      <c r="L682" s="50"/>
      <c r="M682" s="50"/>
      <c r="N682" s="132">
        <v>0</v>
      </c>
      <c r="O682" s="132">
        <v>0.72699999999999998</v>
      </c>
      <c r="P682" s="132">
        <v>0</v>
      </c>
      <c r="Q682" s="132">
        <v>1.728</v>
      </c>
      <c r="R682" s="48">
        <f t="shared" si="378"/>
        <v>2.4550000000000001</v>
      </c>
      <c r="S682" s="72"/>
    </row>
    <row r="683" spans="1:19" customFormat="1" ht="25.5">
      <c r="A683" s="532"/>
      <c r="B683" s="458"/>
      <c r="C683" s="458"/>
      <c r="D683" s="458"/>
      <c r="E683" s="468"/>
      <c r="F683" s="458"/>
      <c r="G683" s="458"/>
      <c r="H683" s="458"/>
      <c r="I683" s="54" t="s">
        <v>137</v>
      </c>
      <c r="J683" s="461"/>
      <c r="K683" s="47" t="s">
        <v>186</v>
      </c>
      <c r="L683" s="47"/>
      <c r="M683" s="47"/>
      <c r="N683" s="131">
        <f>N684+N685</f>
        <v>0</v>
      </c>
      <c r="O683" s="131">
        <f t="shared" ref="O683:Q683" si="383">O684+O685</f>
        <v>0</v>
      </c>
      <c r="P683" s="131">
        <f t="shared" si="383"/>
        <v>0</v>
      </c>
      <c r="Q683" s="131">
        <f t="shared" si="383"/>
        <v>46.856000000000002</v>
      </c>
      <c r="R683" s="48">
        <f t="shared" si="378"/>
        <v>46.856000000000002</v>
      </c>
      <c r="S683" s="72"/>
    </row>
    <row r="684" spans="1:19" customFormat="1" ht="15">
      <c r="A684" s="532"/>
      <c r="B684" s="458"/>
      <c r="C684" s="458"/>
      <c r="D684" s="458"/>
      <c r="E684" s="468"/>
      <c r="F684" s="458"/>
      <c r="G684" s="458"/>
      <c r="H684" s="458"/>
      <c r="I684" s="52" t="s">
        <v>25</v>
      </c>
      <c r="J684" s="461"/>
      <c r="K684" s="50" t="s">
        <v>26</v>
      </c>
      <c r="L684" s="50"/>
      <c r="M684" s="50"/>
      <c r="N684" s="132">
        <v>0</v>
      </c>
      <c r="O684" s="132">
        <v>0</v>
      </c>
      <c r="P684" s="132">
        <v>0</v>
      </c>
      <c r="Q684" s="132">
        <v>36.856000000000002</v>
      </c>
      <c r="R684" s="48">
        <f t="shared" si="378"/>
        <v>36.856000000000002</v>
      </c>
      <c r="S684" s="72"/>
    </row>
    <row r="685" spans="1:19" customFormat="1" ht="25.5">
      <c r="A685" s="532"/>
      <c r="B685" s="458"/>
      <c r="C685" s="458"/>
      <c r="D685" s="458"/>
      <c r="E685" s="468"/>
      <c r="F685" s="458"/>
      <c r="G685" s="458"/>
      <c r="H685" s="458"/>
      <c r="I685" s="432" t="s">
        <v>348</v>
      </c>
      <c r="J685" s="461"/>
      <c r="K685" s="392" t="s">
        <v>147</v>
      </c>
      <c r="L685" s="392"/>
      <c r="M685" s="392"/>
      <c r="N685" s="438">
        <v>0</v>
      </c>
      <c r="O685" s="438">
        <v>0</v>
      </c>
      <c r="P685" s="438">
        <v>0</v>
      </c>
      <c r="Q685" s="438">
        <v>10</v>
      </c>
      <c r="R685" s="435">
        <f t="shared" si="378"/>
        <v>10</v>
      </c>
      <c r="S685" s="436"/>
    </row>
    <row r="686" spans="1:19" customFormat="1" ht="25.5">
      <c r="A686" s="532"/>
      <c r="B686" s="458"/>
      <c r="C686" s="458"/>
      <c r="D686" s="458"/>
      <c r="E686" s="468"/>
      <c r="F686" s="458"/>
      <c r="G686" s="458"/>
      <c r="H686" s="458"/>
      <c r="I686" s="54" t="s">
        <v>27</v>
      </c>
      <c r="J686" s="461"/>
      <c r="K686" s="47" t="s">
        <v>131</v>
      </c>
      <c r="L686" s="47"/>
      <c r="M686" s="47"/>
      <c r="N686" s="131">
        <f>N687+N688</f>
        <v>0</v>
      </c>
      <c r="O686" s="131">
        <f t="shared" ref="O686:Q686" si="384">O687+O688</f>
        <v>0</v>
      </c>
      <c r="P686" s="131">
        <f t="shared" si="384"/>
        <v>0.17899999999999999</v>
      </c>
      <c r="Q686" s="131">
        <f t="shared" si="384"/>
        <v>0.92300000000000004</v>
      </c>
      <c r="R686" s="48">
        <f t="shared" si="378"/>
        <v>1.1020000000000001</v>
      </c>
      <c r="S686" s="72"/>
    </row>
    <row r="687" spans="1:19" customFormat="1" ht="15">
      <c r="A687" s="532"/>
      <c r="B687" s="458"/>
      <c r="C687" s="458"/>
      <c r="D687" s="458"/>
      <c r="E687" s="468"/>
      <c r="F687" s="458"/>
      <c r="G687" s="458"/>
      <c r="H687" s="458"/>
      <c r="I687" s="52" t="s">
        <v>25</v>
      </c>
      <c r="J687" s="461"/>
      <c r="K687" s="50" t="s">
        <v>26</v>
      </c>
      <c r="L687" s="50"/>
      <c r="M687" s="50"/>
      <c r="N687" s="132">
        <v>0</v>
      </c>
      <c r="O687" s="132">
        <v>0</v>
      </c>
      <c r="P687" s="132">
        <v>0.17899999999999999</v>
      </c>
      <c r="Q687" s="132">
        <v>0.13700000000000001</v>
      </c>
      <c r="R687" s="48">
        <f t="shared" si="378"/>
        <v>0.316</v>
      </c>
      <c r="S687" s="72"/>
    </row>
    <row r="688" spans="1:19" customFormat="1" ht="25.5">
      <c r="A688" s="532"/>
      <c r="B688" s="458"/>
      <c r="C688" s="458"/>
      <c r="D688" s="458"/>
      <c r="E688" s="468"/>
      <c r="F688" s="458"/>
      <c r="G688" s="458"/>
      <c r="H688" s="458"/>
      <c r="I688" s="52" t="s">
        <v>187</v>
      </c>
      <c r="J688" s="461"/>
      <c r="K688" s="50" t="s">
        <v>147</v>
      </c>
      <c r="L688" s="50"/>
      <c r="M688" s="50"/>
      <c r="N688" s="132">
        <v>0</v>
      </c>
      <c r="O688" s="132">
        <v>0</v>
      </c>
      <c r="P688" s="132">
        <v>0</v>
      </c>
      <c r="Q688" s="132">
        <v>0.78600000000000003</v>
      </c>
      <c r="R688" s="48">
        <f t="shared" si="378"/>
        <v>0.78600000000000003</v>
      </c>
      <c r="S688" s="72"/>
    </row>
    <row r="689" spans="1:19" customFormat="1" ht="38.25">
      <c r="A689" s="532"/>
      <c r="B689" s="458"/>
      <c r="C689" s="458"/>
      <c r="D689" s="458"/>
      <c r="E689" s="468"/>
      <c r="F689" s="458"/>
      <c r="G689" s="458"/>
      <c r="H689" s="458"/>
      <c r="I689" s="54" t="s">
        <v>190</v>
      </c>
      <c r="J689" s="461"/>
      <c r="K689" s="47" t="s">
        <v>48</v>
      </c>
      <c r="L689" s="47"/>
      <c r="M689" s="47"/>
      <c r="N689" s="131">
        <f>N690</f>
        <v>0</v>
      </c>
      <c r="O689" s="131">
        <f t="shared" ref="O689:Q689" si="385">O690</f>
        <v>0</v>
      </c>
      <c r="P689" s="131">
        <f t="shared" si="385"/>
        <v>2.1000000000000001E-2</v>
      </c>
      <c r="Q689" s="131">
        <f t="shared" si="385"/>
        <v>0</v>
      </c>
      <c r="R689" s="48">
        <f t="shared" si="378"/>
        <v>2.1000000000000001E-2</v>
      </c>
      <c r="S689" s="72"/>
    </row>
    <row r="690" spans="1:19" customFormat="1" ht="15">
      <c r="A690" s="532"/>
      <c r="B690" s="458"/>
      <c r="C690" s="458"/>
      <c r="D690" s="458"/>
      <c r="E690" s="468"/>
      <c r="F690" s="458"/>
      <c r="G690" s="458"/>
      <c r="H690" s="458"/>
      <c r="I690" s="52" t="s">
        <v>25</v>
      </c>
      <c r="J690" s="461"/>
      <c r="K690" s="50" t="s">
        <v>26</v>
      </c>
      <c r="L690" s="50"/>
      <c r="M690" s="50"/>
      <c r="N690" s="132">
        <v>0</v>
      </c>
      <c r="O690" s="132">
        <v>0</v>
      </c>
      <c r="P690" s="132">
        <v>2.1000000000000001E-2</v>
      </c>
      <c r="Q690" s="132">
        <v>0</v>
      </c>
      <c r="R690" s="48">
        <f t="shared" si="378"/>
        <v>2.1000000000000001E-2</v>
      </c>
      <c r="S690" s="72"/>
    </row>
    <row r="691" spans="1:19" customFormat="1" ht="15" customHeight="1">
      <c r="A691" s="464">
        <v>7</v>
      </c>
      <c r="B691" s="457" t="s">
        <v>191</v>
      </c>
      <c r="C691" s="458"/>
      <c r="D691" s="458"/>
      <c r="E691" s="468"/>
      <c r="F691" s="458"/>
      <c r="G691" s="458"/>
      <c r="H691" s="458"/>
      <c r="I691" s="40" t="s">
        <v>22</v>
      </c>
      <c r="J691" s="460">
        <v>124</v>
      </c>
      <c r="K691" s="66"/>
      <c r="L691" s="66"/>
      <c r="M691" s="66"/>
      <c r="N691" s="43">
        <f>N692+N695+N698+N701+N704+N707+N710</f>
        <v>0</v>
      </c>
      <c r="O691" s="43">
        <f t="shared" ref="O691:Q691" si="386">O692+O695+O698+O701+O704+O707+O710</f>
        <v>57.634017</v>
      </c>
      <c r="P691" s="43">
        <f t="shared" si="386"/>
        <v>65.156999999999996</v>
      </c>
      <c r="Q691" s="43">
        <f t="shared" si="386"/>
        <v>100.61700000000002</v>
      </c>
      <c r="R691" s="43">
        <f t="shared" si="378"/>
        <v>223.408017</v>
      </c>
      <c r="S691" s="25"/>
    </row>
    <row r="692" spans="1:19" customFormat="1" ht="38.25">
      <c r="A692" s="465"/>
      <c r="B692" s="458"/>
      <c r="C692" s="458"/>
      <c r="D692" s="458"/>
      <c r="E692" s="468"/>
      <c r="F692" s="458"/>
      <c r="G692" s="458"/>
      <c r="H692" s="458"/>
      <c r="I692" s="54" t="s">
        <v>33</v>
      </c>
      <c r="J692" s="461"/>
      <c r="K692" s="47" t="s">
        <v>24</v>
      </c>
      <c r="L692" s="47"/>
      <c r="M692" s="47"/>
      <c r="N692" s="48">
        <f>N693+N694</f>
        <v>0</v>
      </c>
      <c r="O692" s="48">
        <f t="shared" ref="O692:Q692" si="387">O693+O694</f>
        <v>55.683</v>
      </c>
      <c r="P692" s="48">
        <f t="shared" si="387"/>
        <v>62.620999999999995</v>
      </c>
      <c r="Q692" s="48">
        <f t="shared" si="387"/>
        <v>64.933000000000007</v>
      </c>
      <c r="R692" s="48">
        <f t="shared" si="378"/>
        <v>183.23699999999999</v>
      </c>
      <c r="S692" s="72"/>
    </row>
    <row r="693" spans="1:19" customFormat="1" ht="15">
      <c r="A693" s="465"/>
      <c r="B693" s="458"/>
      <c r="C693" s="458"/>
      <c r="D693" s="458"/>
      <c r="E693" s="468"/>
      <c r="F693" s="458"/>
      <c r="G693" s="458"/>
      <c r="H693" s="458"/>
      <c r="I693" s="52" t="s">
        <v>25</v>
      </c>
      <c r="J693" s="461"/>
      <c r="K693" s="50" t="s">
        <v>26</v>
      </c>
      <c r="L693" s="50"/>
      <c r="M693" s="50"/>
      <c r="N693" s="51">
        <v>0</v>
      </c>
      <c r="O693" s="51">
        <v>5.8689999999999998</v>
      </c>
      <c r="P693" s="130">
        <v>6.1139999999999999</v>
      </c>
      <c r="Q693" s="130">
        <v>9.6050000000000004</v>
      </c>
      <c r="R693" s="48">
        <f t="shared" si="378"/>
        <v>21.588000000000001</v>
      </c>
      <c r="S693" s="72"/>
    </row>
    <row r="694" spans="1:19" customFormat="1" ht="15">
      <c r="A694" s="465"/>
      <c r="B694" s="458"/>
      <c r="C694" s="458"/>
      <c r="D694" s="458"/>
      <c r="E694" s="468"/>
      <c r="F694" s="458"/>
      <c r="G694" s="458"/>
      <c r="H694" s="458"/>
      <c r="I694" s="52" t="s">
        <v>180</v>
      </c>
      <c r="J694" s="461"/>
      <c r="K694" s="50" t="s">
        <v>147</v>
      </c>
      <c r="L694" s="50"/>
      <c r="M694" s="50"/>
      <c r="N694" s="51">
        <v>0</v>
      </c>
      <c r="O694" s="51">
        <v>49.814</v>
      </c>
      <c r="P694" s="130">
        <v>56.506999999999998</v>
      </c>
      <c r="Q694" s="130">
        <v>55.328000000000003</v>
      </c>
      <c r="R694" s="48">
        <f t="shared" si="378"/>
        <v>161.649</v>
      </c>
      <c r="S694" s="72"/>
    </row>
    <row r="695" spans="1:19" customFormat="1" ht="25.5">
      <c r="A695" s="465"/>
      <c r="B695" s="458"/>
      <c r="C695" s="458"/>
      <c r="D695" s="458"/>
      <c r="E695" s="468"/>
      <c r="F695" s="458"/>
      <c r="G695" s="458"/>
      <c r="H695" s="458"/>
      <c r="I695" s="54" t="s">
        <v>184</v>
      </c>
      <c r="J695" s="461"/>
      <c r="K695" s="47" t="s">
        <v>90</v>
      </c>
      <c r="L695" s="47"/>
      <c r="M695" s="47"/>
      <c r="N695" s="48">
        <f>N696+N697</f>
        <v>0</v>
      </c>
      <c r="O695" s="48">
        <f t="shared" ref="O695:Q695" si="388">O696+O697</f>
        <v>0</v>
      </c>
      <c r="P695" s="48">
        <f t="shared" si="388"/>
        <v>0.2</v>
      </c>
      <c r="Q695" s="48">
        <f t="shared" si="388"/>
        <v>2.0009999999999999</v>
      </c>
      <c r="R695" s="48">
        <f t="shared" si="378"/>
        <v>2.2010000000000001</v>
      </c>
      <c r="S695" s="72"/>
    </row>
    <row r="696" spans="1:19" customFormat="1" ht="15">
      <c r="A696" s="465"/>
      <c r="B696" s="458"/>
      <c r="C696" s="458"/>
      <c r="D696" s="458"/>
      <c r="E696" s="468"/>
      <c r="F696" s="458"/>
      <c r="G696" s="458"/>
      <c r="H696" s="458"/>
      <c r="I696" s="52" t="s">
        <v>25</v>
      </c>
      <c r="J696" s="461"/>
      <c r="K696" s="50" t="s">
        <v>26</v>
      </c>
      <c r="L696" s="50"/>
      <c r="M696" s="50"/>
      <c r="N696" s="51">
        <v>0</v>
      </c>
      <c r="O696" s="51">
        <v>0</v>
      </c>
      <c r="P696" s="130">
        <v>0.2</v>
      </c>
      <c r="Q696" s="130">
        <v>2.0009999999999999</v>
      </c>
      <c r="R696" s="48">
        <f t="shared" si="378"/>
        <v>2.2010000000000001</v>
      </c>
      <c r="S696" s="72"/>
    </row>
    <row r="697" spans="1:19" customFormat="1" ht="15">
      <c r="A697" s="465"/>
      <c r="B697" s="458"/>
      <c r="C697" s="458"/>
      <c r="D697" s="458"/>
      <c r="E697" s="468"/>
      <c r="F697" s="458"/>
      <c r="G697" s="458"/>
      <c r="H697" s="458"/>
      <c r="I697" s="52" t="s">
        <v>180</v>
      </c>
      <c r="J697" s="461"/>
      <c r="K697" s="50" t="s">
        <v>147</v>
      </c>
      <c r="L697" s="50"/>
      <c r="M697" s="50"/>
      <c r="N697" s="51">
        <v>0</v>
      </c>
      <c r="O697" s="51">
        <v>0</v>
      </c>
      <c r="P697" s="130">
        <v>0</v>
      </c>
      <c r="Q697" s="130">
        <v>0</v>
      </c>
      <c r="R697" s="48">
        <f t="shared" si="378"/>
        <v>0</v>
      </c>
      <c r="S697" s="72"/>
    </row>
    <row r="698" spans="1:19" customFormat="1" ht="25.5">
      <c r="A698" s="465"/>
      <c r="B698" s="458"/>
      <c r="C698" s="458"/>
      <c r="D698" s="458"/>
      <c r="E698" s="468"/>
      <c r="F698" s="458"/>
      <c r="G698" s="458"/>
      <c r="H698" s="458"/>
      <c r="I698" s="54" t="s">
        <v>185</v>
      </c>
      <c r="J698" s="461"/>
      <c r="K698" s="47" t="s">
        <v>39</v>
      </c>
      <c r="L698" s="47"/>
      <c r="M698" s="47"/>
      <c r="N698" s="48">
        <f>N699+N700</f>
        <v>0</v>
      </c>
      <c r="O698" s="48">
        <f t="shared" ref="O698:Q698" si="389">O699+O700</f>
        <v>0.77900000000000003</v>
      </c>
      <c r="P698" s="48">
        <f t="shared" si="389"/>
        <v>1.1679999999999999</v>
      </c>
      <c r="Q698" s="48">
        <f t="shared" si="389"/>
        <v>3.3279999999999998</v>
      </c>
      <c r="R698" s="48">
        <f t="shared" si="378"/>
        <v>5.2749999999999995</v>
      </c>
      <c r="S698" s="72"/>
    </row>
    <row r="699" spans="1:19" customFormat="1" ht="15">
      <c r="A699" s="465"/>
      <c r="B699" s="458"/>
      <c r="C699" s="458"/>
      <c r="D699" s="458"/>
      <c r="E699" s="468"/>
      <c r="F699" s="458"/>
      <c r="G699" s="458"/>
      <c r="H699" s="458"/>
      <c r="I699" s="52" t="s">
        <v>25</v>
      </c>
      <c r="J699" s="461"/>
      <c r="K699" s="50" t="s">
        <v>26</v>
      </c>
      <c r="L699" s="50"/>
      <c r="M699" s="50"/>
      <c r="N699" s="51">
        <v>0</v>
      </c>
      <c r="O699" s="51">
        <v>0</v>
      </c>
      <c r="P699" s="130">
        <v>1.1679999999999999</v>
      </c>
      <c r="Q699" s="130">
        <v>0</v>
      </c>
      <c r="R699" s="48">
        <f t="shared" si="378"/>
        <v>1.1679999999999999</v>
      </c>
      <c r="S699" s="72"/>
    </row>
    <row r="700" spans="1:19" customFormat="1" ht="15">
      <c r="A700" s="465"/>
      <c r="B700" s="458"/>
      <c r="C700" s="458"/>
      <c r="D700" s="458"/>
      <c r="E700" s="468"/>
      <c r="F700" s="458"/>
      <c r="G700" s="458"/>
      <c r="H700" s="458"/>
      <c r="I700" s="52" t="s">
        <v>180</v>
      </c>
      <c r="J700" s="461"/>
      <c r="K700" s="50" t="s">
        <v>147</v>
      </c>
      <c r="L700" s="50"/>
      <c r="M700" s="50"/>
      <c r="N700" s="51">
        <v>0</v>
      </c>
      <c r="O700" s="51">
        <v>0.77900000000000003</v>
      </c>
      <c r="P700" s="130">
        <v>0</v>
      </c>
      <c r="Q700" s="130">
        <v>3.3279999999999998</v>
      </c>
      <c r="R700" s="48">
        <f t="shared" si="378"/>
        <v>4.1070000000000002</v>
      </c>
      <c r="S700" s="72"/>
    </row>
    <row r="701" spans="1:19" customFormat="1" ht="25.5">
      <c r="A701" s="465"/>
      <c r="B701" s="458"/>
      <c r="C701" s="458"/>
      <c r="D701" s="458"/>
      <c r="E701" s="468"/>
      <c r="F701" s="458"/>
      <c r="G701" s="458"/>
      <c r="H701" s="458"/>
      <c r="I701" s="54" t="s">
        <v>182</v>
      </c>
      <c r="J701" s="461"/>
      <c r="K701" s="47" t="s">
        <v>35</v>
      </c>
      <c r="L701" s="47"/>
      <c r="M701" s="47"/>
      <c r="N701" s="48">
        <f>N702+N703</f>
        <v>0</v>
      </c>
      <c r="O701" s="48">
        <f t="shared" ref="O701:Q701" si="390">O702+O703</f>
        <v>0.36849999999999999</v>
      </c>
      <c r="P701" s="48">
        <f t="shared" si="390"/>
        <v>0.74</v>
      </c>
      <c r="Q701" s="48">
        <f t="shared" si="390"/>
        <v>12.459</v>
      </c>
      <c r="R701" s="48">
        <f t="shared" si="378"/>
        <v>13.567499999999999</v>
      </c>
      <c r="S701" s="72"/>
    </row>
    <row r="702" spans="1:19" customFormat="1" ht="15">
      <c r="A702" s="465"/>
      <c r="B702" s="458"/>
      <c r="C702" s="458"/>
      <c r="D702" s="458"/>
      <c r="E702" s="468"/>
      <c r="F702" s="458"/>
      <c r="G702" s="458"/>
      <c r="H702" s="458"/>
      <c r="I702" s="52" t="s">
        <v>25</v>
      </c>
      <c r="J702" s="461"/>
      <c r="K702" s="50" t="s">
        <v>26</v>
      </c>
      <c r="L702" s="50"/>
      <c r="M702" s="50"/>
      <c r="N702" s="51">
        <v>0</v>
      </c>
      <c r="O702" s="51">
        <v>0.36849999999999999</v>
      </c>
      <c r="P702" s="51">
        <v>0.74</v>
      </c>
      <c r="Q702" s="51">
        <v>0</v>
      </c>
      <c r="R702" s="48">
        <f t="shared" si="378"/>
        <v>1.1085</v>
      </c>
      <c r="S702" s="72"/>
    </row>
    <row r="703" spans="1:19" customFormat="1" ht="15">
      <c r="A703" s="465"/>
      <c r="B703" s="458"/>
      <c r="C703" s="458"/>
      <c r="D703" s="458"/>
      <c r="E703" s="468"/>
      <c r="F703" s="458"/>
      <c r="G703" s="458"/>
      <c r="H703" s="458"/>
      <c r="I703" s="52" t="s">
        <v>180</v>
      </c>
      <c r="J703" s="461"/>
      <c r="K703" s="50" t="s">
        <v>147</v>
      </c>
      <c r="L703" s="50"/>
      <c r="M703" s="50"/>
      <c r="N703" s="51">
        <v>0</v>
      </c>
      <c r="O703" s="51">
        <v>0</v>
      </c>
      <c r="P703" s="51">
        <v>0</v>
      </c>
      <c r="Q703" s="51">
        <v>12.459</v>
      </c>
      <c r="R703" s="48">
        <f t="shared" si="378"/>
        <v>12.459</v>
      </c>
      <c r="S703" s="72"/>
    </row>
    <row r="704" spans="1:19" customFormat="1" ht="25.5">
      <c r="A704" s="465"/>
      <c r="B704" s="458"/>
      <c r="C704" s="458"/>
      <c r="D704" s="458"/>
      <c r="E704" s="468"/>
      <c r="F704" s="458"/>
      <c r="G704" s="458"/>
      <c r="H704" s="458"/>
      <c r="I704" s="54" t="s">
        <v>137</v>
      </c>
      <c r="J704" s="461"/>
      <c r="K704" s="47" t="s">
        <v>186</v>
      </c>
      <c r="L704" s="47"/>
      <c r="M704" s="47"/>
      <c r="N704" s="48">
        <f>N705+N706</f>
        <v>0</v>
      </c>
      <c r="O704" s="48">
        <f t="shared" ref="O704:Q704" si="391">O705+O706</f>
        <v>0</v>
      </c>
      <c r="P704" s="48">
        <f t="shared" si="391"/>
        <v>0</v>
      </c>
      <c r="Q704" s="48">
        <f t="shared" si="391"/>
        <v>16.393000000000001</v>
      </c>
      <c r="R704" s="48">
        <f t="shared" si="378"/>
        <v>16.393000000000001</v>
      </c>
      <c r="S704" s="72"/>
    </row>
    <row r="705" spans="1:19" customFormat="1" ht="15">
      <c r="A705" s="465"/>
      <c r="B705" s="458"/>
      <c r="C705" s="458"/>
      <c r="D705" s="458"/>
      <c r="E705" s="468"/>
      <c r="F705" s="458"/>
      <c r="G705" s="458"/>
      <c r="H705" s="458"/>
      <c r="I705" s="52" t="s">
        <v>25</v>
      </c>
      <c r="J705" s="461"/>
      <c r="K705" s="50" t="s">
        <v>26</v>
      </c>
      <c r="L705" s="50"/>
      <c r="M705" s="50"/>
      <c r="N705" s="51">
        <v>0</v>
      </c>
      <c r="O705" s="51">
        <v>0</v>
      </c>
      <c r="P705" s="51">
        <v>0</v>
      </c>
      <c r="Q705" s="51">
        <v>0</v>
      </c>
      <c r="R705" s="48">
        <f t="shared" si="378"/>
        <v>0</v>
      </c>
      <c r="S705" s="72"/>
    </row>
    <row r="706" spans="1:19" customFormat="1" ht="15">
      <c r="A706" s="465"/>
      <c r="B706" s="458"/>
      <c r="C706" s="458"/>
      <c r="D706" s="458"/>
      <c r="E706" s="468"/>
      <c r="F706" s="458"/>
      <c r="G706" s="458"/>
      <c r="H706" s="458"/>
      <c r="I706" s="52" t="s">
        <v>180</v>
      </c>
      <c r="J706" s="461"/>
      <c r="K706" s="50" t="s">
        <v>147</v>
      </c>
      <c r="L706" s="50"/>
      <c r="M706" s="50"/>
      <c r="N706" s="51">
        <v>0</v>
      </c>
      <c r="O706" s="51">
        <v>0</v>
      </c>
      <c r="P706" s="51">
        <v>0</v>
      </c>
      <c r="Q706" s="130">
        <v>16.393000000000001</v>
      </c>
      <c r="R706" s="48">
        <f t="shared" si="378"/>
        <v>16.393000000000001</v>
      </c>
      <c r="S706" s="72"/>
    </row>
    <row r="707" spans="1:19" customFormat="1" ht="25.5">
      <c r="A707" s="465"/>
      <c r="B707" s="458"/>
      <c r="C707" s="458"/>
      <c r="D707" s="458"/>
      <c r="E707" s="468"/>
      <c r="F707" s="458"/>
      <c r="G707" s="458"/>
      <c r="H707" s="458"/>
      <c r="I707" s="54" t="s">
        <v>27</v>
      </c>
      <c r="J707" s="461"/>
      <c r="K707" s="47" t="s">
        <v>131</v>
      </c>
      <c r="L707" s="47"/>
      <c r="M707" s="47"/>
      <c r="N707" s="48">
        <f>N708+N709</f>
        <v>0</v>
      </c>
      <c r="O707" s="48">
        <f t="shared" ref="O707:Q707" si="392">O708+O709</f>
        <v>0.80351700000000004</v>
      </c>
      <c r="P707" s="48">
        <f t="shared" si="392"/>
        <v>0.35799999999999998</v>
      </c>
      <c r="Q707" s="48">
        <f t="shared" si="392"/>
        <v>1.5029999999999999</v>
      </c>
      <c r="R707" s="48">
        <f t="shared" si="378"/>
        <v>2.664517</v>
      </c>
      <c r="S707" s="72"/>
    </row>
    <row r="708" spans="1:19" customFormat="1" ht="15">
      <c r="A708" s="465"/>
      <c r="B708" s="458"/>
      <c r="C708" s="458"/>
      <c r="D708" s="458"/>
      <c r="E708" s="468"/>
      <c r="F708" s="458"/>
      <c r="G708" s="458"/>
      <c r="H708" s="458"/>
      <c r="I708" s="52" t="s">
        <v>25</v>
      </c>
      <c r="J708" s="461"/>
      <c r="K708" s="50" t="s">
        <v>26</v>
      </c>
      <c r="L708" s="50"/>
      <c r="M708" s="50"/>
      <c r="N708" s="51">
        <v>0</v>
      </c>
      <c r="O708" s="51">
        <v>0.62451699999999999</v>
      </c>
      <c r="P708" s="130">
        <v>0</v>
      </c>
      <c r="Q708" s="130">
        <v>1.5029999999999999</v>
      </c>
      <c r="R708" s="48">
        <f t="shared" si="378"/>
        <v>2.1275170000000001</v>
      </c>
      <c r="S708" s="72"/>
    </row>
    <row r="709" spans="1:19" customFormat="1" ht="25.5">
      <c r="A709" s="465"/>
      <c r="B709" s="458"/>
      <c r="C709" s="458"/>
      <c r="D709" s="458"/>
      <c r="E709" s="468"/>
      <c r="F709" s="458"/>
      <c r="G709" s="458"/>
      <c r="H709" s="458"/>
      <c r="I709" s="52" t="s">
        <v>187</v>
      </c>
      <c r="J709" s="461"/>
      <c r="K709" s="50" t="s">
        <v>147</v>
      </c>
      <c r="L709" s="50"/>
      <c r="M709" s="50"/>
      <c r="N709" s="51">
        <v>0</v>
      </c>
      <c r="O709" s="51">
        <v>0.17899999999999999</v>
      </c>
      <c r="P709" s="130">
        <v>0.35799999999999998</v>
      </c>
      <c r="Q709" s="130">
        <v>0</v>
      </c>
      <c r="R709" s="48">
        <f t="shared" si="378"/>
        <v>0.53699999999999992</v>
      </c>
      <c r="S709" s="72"/>
    </row>
    <row r="710" spans="1:19" customFormat="1" ht="38.25">
      <c r="A710" s="465"/>
      <c r="B710" s="458"/>
      <c r="C710" s="458"/>
      <c r="D710" s="458"/>
      <c r="E710" s="468"/>
      <c r="F710" s="458"/>
      <c r="G710" s="458"/>
      <c r="H710" s="458"/>
      <c r="I710" s="54" t="s">
        <v>190</v>
      </c>
      <c r="J710" s="461"/>
      <c r="K710" s="47" t="s">
        <v>48</v>
      </c>
      <c r="L710" s="47"/>
      <c r="M710" s="47"/>
      <c r="N710" s="48">
        <f>N711</f>
        <v>0</v>
      </c>
      <c r="O710" s="48">
        <f t="shared" ref="O710:Q710" si="393">O711</f>
        <v>0</v>
      </c>
      <c r="P710" s="48">
        <f t="shared" si="393"/>
        <v>7.0000000000000007E-2</v>
      </c>
      <c r="Q710" s="48">
        <f t="shared" si="393"/>
        <v>0</v>
      </c>
      <c r="R710" s="48">
        <f t="shared" si="378"/>
        <v>7.0000000000000007E-2</v>
      </c>
      <c r="S710" s="72"/>
    </row>
    <row r="711" spans="1:19" customFormat="1" ht="15">
      <c r="A711" s="466"/>
      <c r="B711" s="459"/>
      <c r="C711" s="458"/>
      <c r="D711" s="458"/>
      <c r="E711" s="468"/>
      <c r="F711" s="458"/>
      <c r="G711" s="458"/>
      <c r="H711" s="458"/>
      <c r="I711" s="52" t="s">
        <v>25</v>
      </c>
      <c r="J711" s="462"/>
      <c r="K711" s="50" t="s">
        <v>26</v>
      </c>
      <c r="L711" s="50"/>
      <c r="M711" s="50"/>
      <c r="N711" s="51">
        <v>0</v>
      </c>
      <c r="O711" s="51">
        <v>0</v>
      </c>
      <c r="P711" s="130">
        <v>7.0000000000000007E-2</v>
      </c>
      <c r="Q711" s="130">
        <v>0</v>
      </c>
      <c r="R711" s="48">
        <f t="shared" si="378"/>
        <v>7.0000000000000007E-2</v>
      </c>
      <c r="S711" s="72"/>
    </row>
    <row r="712" spans="1:19" customFormat="1" ht="15" customHeight="1">
      <c r="A712" s="464">
        <v>8</v>
      </c>
      <c r="B712" s="457" t="s">
        <v>192</v>
      </c>
      <c r="C712" s="458"/>
      <c r="D712" s="458"/>
      <c r="E712" s="468"/>
      <c r="F712" s="458"/>
      <c r="G712" s="458"/>
      <c r="H712" s="458"/>
      <c r="I712" s="40" t="s">
        <v>22</v>
      </c>
      <c r="J712" s="460">
        <v>124</v>
      </c>
      <c r="K712" s="66"/>
      <c r="L712" s="66"/>
      <c r="M712" s="66"/>
      <c r="N712" s="43">
        <f t="shared" ref="N712:P712" si="394">N713+N716+N721+N724+N727+N719</f>
        <v>0</v>
      </c>
      <c r="O712" s="43">
        <f t="shared" si="394"/>
        <v>60.3429</v>
      </c>
      <c r="P712" s="43">
        <f t="shared" si="394"/>
        <v>57.660000000000004</v>
      </c>
      <c r="Q712" s="43">
        <f>Q713+Q716+Q721+Q724+Q727+Q719</f>
        <v>103.88200000000001</v>
      </c>
      <c r="R712" s="43">
        <f t="shared" si="378"/>
        <v>221.88490000000002</v>
      </c>
      <c r="S712" s="25"/>
    </row>
    <row r="713" spans="1:19" customFormat="1" ht="38.25">
      <c r="A713" s="465"/>
      <c r="B713" s="458"/>
      <c r="C713" s="458"/>
      <c r="D713" s="458"/>
      <c r="E713" s="468"/>
      <c r="F713" s="458"/>
      <c r="G713" s="458"/>
      <c r="H713" s="458"/>
      <c r="I713" s="54" t="s">
        <v>33</v>
      </c>
      <c r="J713" s="461"/>
      <c r="K713" s="47" t="s">
        <v>24</v>
      </c>
      <c r="L713" s="47"/>
      <c r="M713" s="47"/>
      <c r="N713" s="48">
        <f>N714+N715</f>
        <v>0</v>
      </c>
      <c r="O713" s="48">
        <f t="shared" ref="O713:Q713" si="395">O714+O715</f>
        <v>52.686999999999998</v>
      </c>
      <c r="P713" s="48">
        <f t="shared" si="395"/>
        <v>52.748000000000005</v>
      </c>
      <c r="Q713" s="48">
        <f t="shared" si="395"/>
        <v>63.853999999999999</v>
      </c>
      <c r="R713" s="48">
        <f t="shared" si="378"/>
        <v>169.28899999999999</v>
      </c>
      <c r="S713" s="72"/>
    </row>
    <row r="714" spans="1:19" customFormat="1" ht="15">
      <c r="A714" s="465"/>
      <c r="B714" s="458"/>
      <c r="C714" s="458"/>
      <c r="D714" s="458"/>
      <c r="E714" s="468"/>
      <c r="F714" s="458"/>
      <c r="G714" s="458"/>
      <c r="H714" s="458"/>
      <c r="I714" s="52" t="s">
        <v>25</v>
      </c>
      <c r="J714" s="461"/>
      <c r="K714" s="50" t="s">
        <v>26</v>
      </c>
      <c r="L714" s="50"/>
      <c r="M714" s="50"/>
      <c r="N714" s="51">
        <v>0</v>
      </c>
      <c r="O714" s="51">
        <v>8.8699999999999992</v>
      </c>
      <c r="P714" s="130">
        <v>9.5259999999999998</v>
      </c>
      <c r="Q714" s="130">
        <v>16.215</v>
      </c>
      <c r="R714" s="48">
        <f t="shared" si="378"/>
        <v>34.610999999999997</v>
      </c>
      <c r="S714" s="72"/>
    </row>
    <row r="715" spans="1:19" customFormat="1" ht="15">
      <c r="A715" s="465"/>
      <c r="B715" s="458"/>
      <c r="C715" s="458"/>
      <c r="D715" s="458"/>
      <c r="E715" s="468"/>
      <c r="F715" s="458"/>
      <c r="G715" s="458"/>
      <c r="H715" s="458"/>
      <c r="I715" s="52" t="s">
        <v>180</v>
      </c>
      <c r="J715" s="461"/>
      <c r="K715" s="50" t="s">
        <v>147</v>
      </c>
      <c r="L715" s="50"/>
      <c r="M715" s="50"/>
      <c r="N715" s="51">
        <v>0</v>
      </c>
      <c r="O715" s="51">
        <v>43.817</v>
      </c>
      <c r="P715" s="130">
        <v>43.222000000000001</v>
      </c>
      <c r="Q715" s="130">
        <v>47.639000000000003</v>
      </c>
      <c r="R715" s="48">
        <f t="shared" si="378"/>
        <v>134.678</v>
      </c>
      <c r="S715" s="72"/>
    </row>
    <row r="716" spans="1:19" customFormat="1" ht="25.5">
      <c r="A716" s="465"/>
      <c r="B716" s="458"/>
      <c r="C716" s="458"/>
      <c r="D716" s="458"/>
      <c r="E716" s="468"/>
      <c r="F716" s="458"/>
      <c r="G716" s="458"/>
      <c r="H716" s="458"/>
      <c r="I716" s="54" t="s">
        <v>184</v>
      </c>
      <c r="J716" s="461"/>
      <c r="K716" s="47" t="s">
        <v>90</v>
      </c>
      <c r="L716" s="47"/>
      <c r="M716" s="47"/>
      <c r="N716" s="48">
        <f>N717+N718</f>
        <v>0</v>
      </c>
      <c r="O716" s="48">
        <f t="shared" ref="O716:Q716" si="396">O717+O718</f>
        <v>3.0960000000000001</v>
      </c>
      <c r="P716" s="48">
        <f t="shared" si="396"/>
        <v>4.5540000000000003</v>
      </c>
      <c r="Q716" s="48">
        <f t="shared" si="396"/>
        <v>11.244</v>
      </c>
      <c r="R716" s="48">
        <f t="shared" si="378"/>
        <v>18.893999999999998</v>
      </c>
      <c r="S716" s="72"/>
    </row>
    <row r="717" spans="1:19" customFormat="1" ht="15">
      <c r="A717" s="465"/>
      <c r="B717" s="458"/>
      <c r="C717" s="458"/>
      <c r="D717" s="458"/>
      <c r="E717" s="468"/>
      <c r="F717" s="458"/>
      <c r="G717" s="458"/>
      <c r="H717" s="458"/>
      <c r="I717" s="52" t="s">
        <v>25</v>
      </c>
      <c r="J717" s="461"/>
      <c r="K717" s="50" t="s">
        <v>26</v>
      </c>
      <c r="L717" s="50"/>
      <c r="M717" s="50"/>
      <c r="N717" s="51">
        <v>0</v>
      </c>
      <c r="O717" s="51">
        <v>1.5</v>
      </c>
      <c r="P717" s="130">
        <v>2.5539999999999998</v>
      </c>
      <c r="Q717" s="130">
        <v>0.4</v>
      </c>
      <c r="R717" s="48">
        <f t="shared" si="378"/>
        <v>4.4539999999999997</v>
      </c>
      <c r="S717" s="72"/>
    </row>
    <row r="718" spans="1:19" customFormat="1" ht="15">
      <c r="A718" s="465"/>
      <c r="B718" s="458"/>
      <c r="C718" s="458"/>
      <c r="D718" s="458"/>
      <c r="E718" s="468"/>
      <c r="F718" s="458"/>
      <c r="G718" s="458"/>
      <c r="H718" s="458"/>
      <c r="I718" s="52" t="s">
        <v>180</v>
      </c>
      <c r="J718" s="461"/>
      <c r="K718" s="50" t="s">
        <v>147</v>
      </c>
      <c r="L718" s="50"/>
      <c r="M718" s="50"/>
      <c r="N718" s="51">
        <v>0</v>
      </c>
      <c r="O718" s="51">
        <v>1.5960000000000001</v>
      </c>
      <c r="P718" s="130">
        <v>2</v>
      </c>
      <c r="Q718" s="130">
        <v>10.843999999999999</v>
      </c>
      <c r="R718" s="48">
        <f t="shared" si="378"/>
        <v>14.44</v>
      </c>
      <c r="S718" s="72"/>
    </row>
    <row r="719" spans="1:19" customFormat="1" ht="25.5">
      <c r="A719" s="465"/>
      <c r="B719" s="458"/>
      <c r="C719" s="458"/>
      <c r="D719" s="458"/>
      <c r="E719" s="468"/>
      <c r="F719" s="458"/>
      <c r="G719" s="458"/>
      <c r="H719" s="458"/>
      <c r="I719" s="54" t="s">
        <v>185</v>
      </c>
      <c r="J719" s="461"/>
      <c r="K719" s="393" t="s">
        <v>39</v>
      </c>
      <c r="L719" s="393"/>
      <c r="M719" s="393"/>
      <c r="N719" s="435">
        <f>N720</f>
        <v>0</v>
      </c>
      <c r="O719" s="435">
        <f t="shared" ref="O719:Q719" si="397">O720</f>
        <v>0</v>
      </c>
      <c r="P719" s="435">
        <f t="shared" si="397"/>
        <v>0</v>
      </c>
      <c r="Q719" s="435">
        <f t="shared" si="397"/>
        <v>2</v>
      </c>
      <c r="R719" s="48">
        <f t="shared" si="378"/>
        <v>2</v>
      </c>
      <c r="S719" s="436"/>
    </row>
    <row r="720" spans="1:19" customFormat="1" ht="15">
      <c r="A720" s="465"/>
      <c r="B720" s="458"/>
      <c r="C720" s="458"/>
      <c r="D720" s="458"/>
      <c r="E720" s="468"/>
      <c r="F720" s="458"/>
      <c r="G720" s="458"/>
      <c r="H720" s="458"/>
      <c r="I720" s="52" t="s">
        <v>180</v>
      </c>
      <c r="J720" s="461"/>
      <c r="K720" s="50" t="s">
        <v>147</v>
      </c>
      <c r="L720" s="392"/>
      <c r="M720" s="392"/>
      <c r="N720" s="433">
        <v>0</v>
      </c>
      <c r="O720" s="433">
        <v>0</v>
      </c>
      <c r="P720" s="433">
        <v>0</v>
      </c>
      <c r="Q720" s="439">
        <v>2</v>
      </c>
      <c r="R720" s="48">
        <f t="shared" si="378"/>
        <v>2</v>
      </c>
      <c r="S720" s="436"/>
    </row>
    <row r="721" spans="1:19" customFormat="1" ht="25.5">
      <c r="A721" s="465"/>
      <c r="B721" s="458"/>
      <c r="C721" s="458"/>
      <c r="D721" s="458"/>
      <c r="E721" s="468"/>
      <c r="F721" s="458"/>
      <c r="G721" s="458"/>
      <c r="H721" s="458"/>
      <c r="I721" s="54" t="s">
        <v>182</v>
      </c>
      <c r="J721" s="461"/>
      <c r="K721" s="47" t="s">
        <v>35</v>
      </c>
      <c r="L721" s="47"/>
      <c r="M721" s="47"/>
      <c r="N721" s="48">
        <f>N722+N723</f>
        <v>0</v>
      </c>
      <c r="O721" s="48">
        <f t="shared" ref="O721:Q721" si="398">O722+O723</f>
        <v>4.5456000000000003</v>
      </c>
      <c r="P721" s="48">
        <f t="shared" si="398"/>
        <v>0</v>
      </c>
      <c r="Q721" s="48">
        <f t="shared" si="398"/>
        <v>7.7910000000000004</v>
      </c>
      <c r="R721" s="48">
        <f t="shared" si="378"/>
        <v>12.336600000000001</v>
      </c>
      <c r="S721" s="72"/>
    </row>
    <row r="722" spans="1:19" customFormat="1" ht="15">
      <c r="A722" s="465"/>
      <c r="B722" s="458"/>
      <c r="C722" s="458"/>
      <c r="D722" s="458"/>
      <c r="E722" s="468"/>
      <c r="F722" s="458"/>
      <c r="G722" s="458"/>
      <c r="H722" s="458"/>
      <c r="I722" s="52" t="s">
        <v>25</v>
      </c>
      <c r="J722" s="461"/>
      <c r="K722" s="50" t="s">
        <v>26</v>
      </c>
      <c r="L722" s="50"/>
      <c r="M722" s="50"/>
      <c r="N722" s="51">
        <v>0</v>
      </c>
      <c r="O722" s="51">
        <v>0</v>
      </c>
      <c r="P722" s="130">
        <v>0</v>
      </c>
      <c r="Q722" s="130">
        <v>0</v>
      </c>
      <c r="R722" s="48">
        <f t="shared" si="378"/>
        <v>0</v>
      </c>
      <c r="S722" s="72"/>
    </row>
    <row r="723" spans="1:19" customFormat="1" ht="15">
      <c r="A723" s="465"/>
      <c r="B723" s="458"/>
      <c r="C723" s="458"/>
      <c r="D723" s="458"/>
      <c r="E723" s="468"/>
      <c r="F723" s="458"/>
      <c r="G723" s="458"/>
      <c r="H723" s="458"/>
      <c r="I723" s="52" t="s">
        <v>180</v>
      </c>
      <c r="J723" s="461"/>
      <c r="K723" s="50" t="s">
        <v>147</v>
      </c>
      <c r="L723" s="50"/>
      <c r="M723" s="50"/>
      <c r="N723" s="51">
        <v>0</v>
      </c>
      <c r="O723" s="51">
        <v>4.5456000000000003</v>
      </c>
      <c r="P723" s="130">
        <v>0</v>
      </c>
      <c r="Q723" s="130">
        <v>7.7910000000000004</v>
      </c>
      <c r="R723" s="48">
        <f t="shared" si="378"/>
        <v>12.336600000000001</v>
      </c>
      <c r="S723" s="72"/>
    </row>
    <row r="724" spans="1:19" customFormat="1" ht="25.5">
      <c r="A724" s="465"/>
      <c r="B724" s="458"/>
      <c r="C724" s="458"/>
      <c r="D724" s="458"/>
      <c r="E724" s="468"/>
      <c r="F724" s="458"/>
      <c r="G724" s="458"/>
      <c r="H724" s="458"/>
      <c r="I724" s="54" t="s">
        <v>137</v>
      </c>
      <c r="J724" s="461"/>
      <c r="K724" s="47" t="s">
        <v>186</v>
      </c>
      <c r="L724" s="47"/>
      <c r="M724" s="47"/>
      <c r="N724" s="48">
        <f>N725+N726</f>
        <v>0</v>
      </c>
      <c r="O724" s="48">
        <f t="shared" ref="O724:Q724" si="399">O725+O726</f>
        <v>0</v>
      </c>
      <c r="P724" s="48">
        <f t="shared" si="399"/>
        <v>0</v>
      </c>
      <c r="Q724" s="48">
        <f t="shared" si="399"/>
        <v>17.126000000000001</v>
      </c>
      <c r="R724" s="48">
        <f t="shared" si="378"/>
        <v>17.126000000000001</v>
      </c>
      <c r="S724" s="72"/>
    </row>
    <row r="725" spans="1:19" customFormat="1" ht="15">
      <c r="A725" s="465"/>
      <c r="B725" s="458"/>
      <c r="C725" s="458"/>
      <c r="D725" s="458"/>
      <c r="E725" s="468"/>
      <c r="F725" s="458"/>
      <c r="G725" s="458"/>
      <c r="H725" s="458"/>
      <c r="I725" s="52" t="s">
        <v>25</v>
      </c>
      <c r="J725" s="461"/>
      <c r="K725" s="50" t="s">
        <v>26</v>
      </c>
      <c r="L725" s="50"/>
      <c r="M725" s="50"/>
      <c r="N725" s="51">
        <v>0</v>
      </c>
      <c r="O725" s="51">
        <v>0</v>
      </c>
      <c r="P725" s="130">
        <v>0</v>
      </c>
      <c r="Q725" s="130">
        <v>0</v>
      </c>
      <c r="R725" s="48">
        <f t="shared" si="378"/>
        <v>0</v>
      </c>
      <c r="S725" s="72"/>
    </row>
    <row r="726" spans="1:19" customFormat="1" ht="15">
      <c r="A726" s="465"/>
      <c r="B726" s="458"/>
      <c r="C726" s="458"/>
      <c r="D726" s="458"/>
      <c r="E726" s="468"/>
      <c r="F726" s="458"/>
      <c r="G726" s="458"/>
      <c r="H726" s="458"/>
      <c r="I726" s="52" t="s">
        <v>180</v>
      </c>
      <c r="J726" s="461"/>
      <c r="K726" s="50" t="s">
        <v>147</v>
      </c>
      <c r="L726" s="50"/>
      <c r="M726" s="50"/>
      <c r="N726" s="51">
        <v>0</v>
      </c>
      <c r="O726" s="51">
        <v>0</v>
      </c>
      <c r="P726" s="130">
        <v>0</v>
      </c>
      <c r="Q726" s="130">
        <v>17.126000000000001</v>
      </c>
      <c r="R726" s="48">
        <f t="shared" si="378"/>
        <v>17.126000000000001</v>
      </c>
      <c r="S726" s="72"/>
    </row>
    <row r="727" spans="1:19" customFormat="1" ht="25.5">
      <c r="A727" s="465"/>
      <c r="B727" s="458"/>
      <c r="C727" s="458"/>
      <c r="D727" s="458"/>
      <c r="E727" s="468"/>
      <c r="F727" s="458"/>
      <c r="G727" s="458"/>
      <c r="H727" s="458"/>
      <c r="I727" s="54" t="s">
        <v>27</v>
      </c>
      <c r="J727" s="461"/>
      <c r="K727" s="47" t="s">
        <v>131</v>
      </c>
      <c r="L727" s="47"/>
      <c r="M727" s="47"/>
      <c r="N727" s="48">
        <f>N728+N729</f>
        <v>0</v>
      </c>
      <c r="O727" s="48">
        <f t="shared" ref="O727:Q727" si="400">O728+O729</f>
        <v>1.43E-2</v>
      </c>
      <c r="P727" s="48">
        <f t="shared" si="400"/>
        <v>0.35799999999999998</v>
      </c>
      <c r="Q727" s="48">
        <f t="shared" si="400"/>
        <v>1.867</v>
      </c>
      <c r="R727" s="48">
        <f t="shared" si="378"/>
        <v>2.2393000000000001</v>
      </c>
      <c r="S727" s="72"/>
    </row>
    <row r="728" spans="1:19" customFormat="1" ht="15">
      <c r="A728" s="465"/>
      <c r="B728" s="458"/>
      <c r="C728" s="458"/>
      <c r="D728" s="458"/>
      <c r="E728" s="468"/>
      <c r="F728" s="458"/>
      <c r="G728" s="458"/>
      <c r="H728" s="458"/>
      <c r="I728" s="52" t="s">
        <v>25</v>
      </c>
      <c r="J728" s="461"/>
      <c r="K728" s="50" t="s">
        <v>26</v>
      </c>
      <c r="L728" s="50"/>
      <c r="M728" s="50"/>
      <c r="N728" s="51">
        <v>0</v>
      </c>
      <c r="O728" s="51">
        <v>0</v>
      </c>
      <c r="P728" s="130">
        <v>0</v>
      </c>
      <c r="Q728" s="130">
        <v>0</v>
      </c>
      <c r="R728" s="48">
        <f t="shared" si="378"/>
        <v>0</v>
      </c>
      <c r="S728" s="72"/>
    </row>
    <row r="729" spans="1:19" customFormat="1" ht="25.5">
      <c r="A729" s="466"/>
      <c r="B729" s="459"/>
      <c r="C729" s="458"/>
      <c r="D729" s="458"/>
      <c r="E729" s="468"/>
      <c r="F729" s="458"/>
      <c r="G729" s="458"/>
      <c r="H729" s="458"/>
      <c r="I729" s="52" t="s">
        <v>187</v>
      </c>
      <c r="J729" s="462"/>
      <c r="K729" s="50" t="s">
        <v>147</v>
      </c>
      <c r="L729" s="50"/>
      <c r="M729" s="50"/>
      <c r="N729" s="51">
        <v>0</v>
      </c>
      <c r="O729" s="51">
        <v>1.43E-2</v>
      </c>
      <c r="P729" s="130">
        <v>0.35799999999999998</v>
      </c>
      <c r="Q729" s="130">
        <v>1.867</v>
      </c>
      <c r="R729" s="48">
        <f t="shared" si="378"/>
        <v>2.2393000000000001</v>
      </c>
      <c r="S729" s="72"/>
    </row>
    <row r="730" spans="1:19" customFormat="1" ht="15" customHeight="1">
      <c r="A730" s="464">
        <v>9</v>
      </c>
      <c r="B730" s="539" t="s">
        <v>193</v>
      </c>
      <c r="C730" s="458"/>
      <c r="D730" s="458"/>
      <c r="E730" s="468"/>
      <c r="F730" s="458"/>
      <c r="G730" s="458"/>
      <c r="H730" s="458"/>
      <c r="I730" s="40" t="s">
        <v>22</v>
      </c>
      <c r="J730" s="513">
        <v>451</v>
      </c>
      <c r="K730" s="66"/>
      <c r="L730" s="66"/>
      <c r="M730" s="66"/>
      <c r="N730" s="43">
        <f>N731+N733+N735+N737+N741+N743+N747+N749</f>
        <v>0</v>
      </c>
      <c r="O730" s="43">
        <f t="shared" ref="O730:P730" si="401">O731+O733+O735+O737+O741+O743+O747+O749+O739</f>
        <v>283.38447860000002</v>
      </c>
      <c r="P730" s="43">
        <f t="shared" si="401"/>
        <v>863.38299999999992</v>
      </c>
      <c r="Q730" s="43">
        <f>Q731+Q733+Q735+Q737+Q741+Q743+Q747+Q749+Q739</f>
        <v>943.19600000000003</v>
      </c>
      <c r="R730" s="43">
        <f t="shared" si="378"/>
        <v>2089.9634786000001</v>
      </c>
      <c r="S730" s="25"/>
    </row>
    <row r="731" spans="1:19" customFormat="1" ht="81.75" customHeight="1">
      <c r="A731" s="465"/>
      <c r="B731" s="539"/>
      <c r="C731" s="458"/>
      <c r="D731" s="458"/>
      <c r="E731" s="468"/>
      <c r="F731" s="458"/>
      <c r="G731" s="458"/>
      <c r="H731" s="458"/>
      <c r="I731" s="54" t="s">
        <v>45</v>
      </c>
      <c r="J731" s="514"/>
      <c r="K731" s="115" t="s">
        <v>24</v>
      </c>
      <c r="L731" s="115"/>
      <c r="M731" s="115"/>
      <c r="N731" s="48">
        <f>N732</f>
        <v>0</v>
      </c>
      <c r="O731" s="48">
        <f t="shared" ref="O731:Q731" si="402">O732</f>
        <v>80.658000000000001</v>
      </c>
      <c r="P731" s="48">
        <f t="shared" si="402"/>
        <v>84.86</v>
      </c>
      <c r="Q731" s="48">
        <f t="shared" si="402"/>
        <v>102.515</v>
      </c>
      <c r="R731" s="48">
        <f t="shared" si="378"/>
        <v>268.03300000000002</v>
      </c>
      <c r="S731" s="72"/>
    </row>
    <row r="732" spans="1:19" customFormat="1" ht="15">
      <c r="A732" s="465"/>
      <c r="B732" s="539"/>
      <c r="C732" s="458"/>
      <c r="D732" s="458"/>
      <c r="E732" s="468"/>
      <c r="F732" s="458"/>
      <c r="G732" s="458"/>
      <c r="H732" s="458"/>
      <c r="I732" s="52" t="s">
        <v>25</v>
      </c>
      <c r="J732" s="514"/>
      <c r="K732" s="80" t="s">
        <v>26</v>
      </c>
      <c r="L732" s="322"/>
      <c r="M732" s="322"/>
      <c r="N732" s="51">
        <v>0</v>
      </c>
      <c r="O732" s="51">
        <v>80.658000000000001</v>
      </c>
      <c r="P732" s="51">
        <v>84.86</v>
      </c>
      <c r="Q732" s="134">
        <v>102.515</v>
      </c>
      <c r="R732" s="48">
        <f t="shared" si="378"/>
        <v>268.03300000000002</v>
      </c>
      <c r="S732" s="72"/>
    </row>
    <row r="733" spans="1:19" customFormat="1" ht="89.25">
      <c r="A733" s="465"/>
      <c r="B733" s="539"/>
      <c r="C733" s="458"/>
      <c r="D733" s="458"/>
      <c r="E733" s="468"/>
      <c r="F733" s="458"/>
      <c r="G733" s="458"/>
      <c r="H733" s="458"/>
      <c r="I733" s="54" t="s">
        <v>194</v>
      </c>
      <c r="J733" s="514"/>
      <c r="K733" s="115" t="s">
        <v>114</v>
      </c>
      <c r="L733" s="115"/>
      <c r="M733" s="115"/>
      <c r="N733" s="48">
        <f>N734</f>
        <v>0</v>
      </c>
      <c r="O733" s="48">
        <f>O734</f>
        <v>15.663</v>
      </c>
      <c r="P733" s="48">
        <f t="shared" ref="P733:Q733" si="403">P734</f>
        <v>0</v>
      </c>
      <c r="Q733" s="48">
        <f t="shared" si="403"/>
        <v>17.25</v>
      </c>
      <c r="R733" s="48">
        <f t="shared" si="378"/>
        <v>32.912999999999997</v>
      </c>
      <c r="S733" s="72"/>
    </row>
    <row r="734" spans="1:19" customFormat="1" ht="15">
      <c r="A734" s="465"/>
      <c r="B734" s="539"/>
      <c r="C734" s="458"/>
      <c r="D734" s="458"/>
      <c r="E734" s="468"/>
      <c r="F734" s="458"/>
      <c r="G734" s="458"/>
      <c r="H734" s="458"/>
      <c r="I734" s="52" t="s">
        <v>25</v>
      </c>
      <c r="J734" s="514"/>
      <c r="K734" s="80" t="s">
        <v>26</v>
      </c>
      <c r="L734" s="322"/>
      <c r="M734" s="322"/>
      <c r="N734" s="51">
        <v>0</v>
      </c>
      <c r="O734" s="51">
        <v>15.663</v>
      </c>
      <c r="P734" s="51">
        <v>0</v>
      </c>
      <c r="Q734" s="134">
        <v>17.25</v>
      </c>
      <c r="R734" s="48">
        <f t="shared" si="378"/>
        <v>32.912999999999997</v>
      </c>
      <c r="S734" s="72"/>
    </row>
    <row r="735" spans="1:19" customFormat="1" ht="15">
      <c r="A735" s="465"/>
      <c r="B735" s="539"/>
      <c r="C735" s="458"/>
      <c r="D735" s="458"/>
      <c r="E735" s="468"/>
      <c r="F735" s="458"/>
      <c r="G735" s="458"/>
      <c r="H735" s="458"/>
      <c r="I735" s="54" t="s">
        <v>50</v>
      </c>
      <c r="J735" s="514"/>
      <c r="K735" s="115" t="s">
        <v>37</v>
      </c>
      <c r="L735" s="115"/>
      <c r="M735" s="115"/>
      <c r="N735" s="48">
        <f t="shared" ref="N735" si="404">N736</f>
        <v>0</v>
      </c>
      <c r="O735" s="48">
        <f t="shared" ref="O735" si="405">O736</f>
        <v>26.696000000000002</v>
      </c>
      <c r="P735" s="48">
        <f t="shared" ref="P735" si="406">P736</f>
        <v>16.800999999999998</v>
      </c>
      <c r="Q735" s="48">
        <f t="shared" ref="Q735" si="407">Q736</f>
        <v>4.0069999999999997</v>
      </c>
      <c r="R735" s="48">
        <f t="shared" ref="R735:R783" si="408">Q735+P735+O735+N735</f>
        <v>47.504000000000005</v>
      </c>
      <c r="S735" s="72"/>
    </row>
    <row r="736" spans="1:19" customFormat="1" ht="15">
      <c r="A736" s="465"/>
      <c r="B736" s="539"/>
      <c r="C736" s="458"/>
      <c r="D736" s="458"/>
      <c r="E736" s="468"/>
      <c r="F736" s="458"/>
      <c r="G736" s="458"/>
      <c r="H736" s="458"/>
      <c r="I736" s="52" t="s">
        <v>25</v>
      </c>
      <c r="J736" s="514"/>
      <c r="K736" s="80" t="s">
        <v>26</v>
      </c>
      <c r="L736" s="322"/>
      <c r="M736" s="322"/>
      <c r="N736" s="51">
        <v>0</v>
      </c>
      <c r="O736" s="51">
        <v>26.696000000000002</v>
      </c>
      <c r="P736" s="134">
        <v>16.800999999999998</v>
      </c>
      <c r="Q736" s="134">
        <v>4.0069999999999997</v>
      </c>
      <c r="R736" s="48">
        <f t="shared" si="408"/>
        <v>47.504000000000005</v>
      </c>
      <c r="S736" s="72"/>
    </row>
    <row r="737" spans="1:19" customFormat="1" ht="38.25">
      <c r="A737" s="465"/>
      <c r="B737" s="539"/>
      <c r="C737" s="458"/>
      <c r="D737" s="458"/>
      <c r="E737" s="468"/>
      <c r="F737" s="458"/>
      <c r="G737" s="458"/>
      <c r="H737" s="458"/>
      <c r="I737" s="54" t="s">
        <v>51</v>
      </c>
      <c r="J737" s="514"/>
      <c r="K737" s="115" t="s">
        <v>52</v>
      </c>
      <c r="L737" s="115"/>
      <c r="M737" s="115"/>
      <c r="N737" s="48">
        <f t="shared" ref="N737:N739" si="409">N738</f>
        <v>0</v>
      </c>
      <c r="O737" s="48">
        <f t="shared" ref="O737:O739" si="410">O738</f>
        <v>155.375</v>
      </c>
      <c r="P737" s="48">
        <f t="shared" ref="P737:P739" si="411">P738</f>
        <v>169.28100000000001</v>
      </c>
      <c r="Q737" s="48">
        <f t="shared" ref="Q737:Q739" si="412">Q738</f>
        <v>169.869</v>
      </c>
      <c r="R737" s="48">
        <f t="shared" si="408"/>
        <v>494.52499999999998</v>
      </c>
      <c r="S737" s="72"/>
    </row>
    <row r="738" spans="1:19" customFormat="1" ht="15">
      <c r="A738" s="465"/>
      <c r="B738" s="539"/>
      <c r="C738" s="458"/>
      <c r="D738" s="458"/>
      <c r="E738" s="468"/>
      <c r="F738" s="458"/>
      <c r="G738" s="458"/>
      <c r="H738" s="458"/>
      <c r="I738" s="52" t="s">
        <v>25</v>
      </c>
      <c r="J738" s="514"/>
      <c r="K738" s="80" t="s">
        <v>26</v>
      </c>
      <c r="L738" s="322"/>
      <c r="M738" s="322"/>
      <c r="N738" s="51">
        <v>0</v>
      </c>
      <c r="O738" s="134">
        <v>155.375</v>
      </c>
      <c r="P738" s="134">
        <v>169.28100000000001</v>
      </c>
      <c r="Q738" s="134">
        <v>169.869</v>
      </c>
      <c r="R738" s="48">
        <f t="shared" si="408"/>
        <v>494.52499999999998</v>
      </c>
      <c r="S738" s="72"/>
    </row>
    <row r="739" spans="1:19" customFormat="1" ht="38.25">
      <c r="A739" s="465"/>
      <c r="B739" s="540"/>
      <c r="C739" s="458"/>
      <c r="D739" s="458"/>
      <c r="E739" s="468"/>
      <c r="F739" s="458"/>
      <c r="G739" s="458"/>
      <c r="H739" s="458"/>
      <c r="I739" s="437" t="s">
        <v>53</v>
      </c>
      <c r="J739" s="514"/>
      <c r="K739" s="115" t="s">
        <v>54</v>
      </c>
      <c r="L739" s="115"/>
      <c r="M739" s="115"/>
      <c r="N739" s="48">
        <f t="shared" si="409"/>
        <v>0</v>
      </c>
      <c r="O739" s="48">
        <f t="shared" si="410"/>
        <v>0</v>
      </c>
      <c r="P739" s="48">
        <f t="shared" si="411"/>
        <v>0</v>
      </c>
      <c r="Q739" s="48">
        <f t="shared" si="412"/>
        <v>1.117</v>
      </c>
      <c r="R739" s="48">
        <f t="shared" ref="R739:R740" si="413">Q739+P739+O739+N739</f>
        <v>1.117</v>
      </c>
      <c r="S739" s="436"/>
    </row>
    <row r="740" spans="1:19" customFormat="1" ht="15">
      <c r="A740" s="465"/>
      <c r="B740" s="540"/>
      <c r="C740" s="458"/>
      <c r="D740" s="458"/>
      <c r="E740" s="468"/>
      <c r="F740" s="458"/>
      <c r="G740" s="458"/>
      <c r="H740" s="458"/>
      <c r="I740" s="432" t="s">
        <v>25</v>
      </c>
      <c r="J740" s="514"/>
      <c r="K740" s="407" t="s">
        <v>26</v>
      </c>
      <c r="L740" s="407"/>
      <c r="M740" s="407"/>
      <c r="N740" s="433">
        <v>0</v>
      </c>
      <c r="O740" s="433">
        <v>0</v>
      </c>
      <c r="P740" s="433">
        <v>0</v>
      </c>
      <c r="Q740" s="433">
        <v>1.117</v>
      </c>
      <c r="R740" s="48">
        <f t="shared" si="413"/>
        <v>1.117</v>
      </c>
      <c r="S740" s="436"/>
    </row>
    <row r="741" spans="1:19" customFormat="1" ht="51">
      <c r="A741" s="465"/>
      <c r="B741" s="539"/>
      <c r="C741" s="458"/>
      <c r="D741" s="458"/>
      <c r="E741" s="468"/>
      <c r="F741" s="458"/>
      <c r="G741" s="458"/>
      <c r="H741" s="458"/>
      <c r="I741" s="54" t="s">
        <v>55</v>
      </c>
      <c r="J741" s="514"/>
      <c r="K741" s="115" t="s">
        <v>35</v>
      </c>
      <c r="L741" s="115"/>
      <c r="M741" s="115"/>
      <c r="N741" s="48">
        <f t="shared" ref="N741:Q741" si="414">N742</f>
        <v>0</v>
      </c>
      <c r="O741" s="48">
        <f t="shared" si="414"/>
        <v>3.2519999999999998</v>
      </c>
      <c r="P741" s="48">
        <f t="shared" si="414"/>
        <v>1.8340000000000001</v>
      </c>
      <c r="Q741" s="48">
        <f t="shared" si="414"/>
        <v>1.175</v>
      </c>
      <c r="R741" s="48">
        <f t="shared" si="408"/>
        <v>6.2610000000000001</v>
      </c>
      <c r="S741" s="72"/>
    </row>
    <row r="742" spans="1:19" customFormat="1" ht="15">
      <c r="A742" s="465"/>
      <c r="B742" s="539"/>
      <c r="C742" s="458"/>
      <c r="D742" s="458"/>
      <c r="E742" s="468"/>
      <c r="F742" s="458"/>
      <c r="G742" s="458"/>
      <c r="H742" s="458"/>
      <c r="I742" s="52" t="s">
        <v>25</v>
      </c>
      <c r="J742" s="514"/>
      <c r="K742" s="80" t="s">
        <v>26</v>
      </c>
      <c r="L742" s="322"/>
      <c r="M742" s="322"/>
      <c r="N742" s="51">
        <v>0</v>
      </c>
      <c r="O742" s="51">
        <v>3.2519999999999998</v>
      </c>
      <c r="P742" s="134">
        <v>1.8340000000000001</v>
      </c>
      <c r="Q742" s="134">
        <v>1.175</v>
      </c>
      <c r="R742" s="48">
        <f t="shared" si="408"/>
        <v>6.2610000000000001</v>
      </c>
      <c r="S742" s="72"/>
    </row>
    <row r="743" spans="1:19" customFormat="1" ht="153">
      <c r="A743" s="465"/>
      <c r="B743" s="539"/>
      <c r="C743" s="458"/>
      <c r="D743" s="458"/>
      <c r="E743" s="468"/>
      <c r="F743" s="458"/>
      <c r="G743" s="458"/>
      <c r="H743" s="458"/>
      <c r="I743" s="54" t="s">
        <v>58</v>
      </c>
      <c r="J743" s="514"/>
      <c r="K743" s="115" t="s">
        <v>59</v>
      </c>
      <c r="L743" s="115"/>
      <c r="M743" s="115"/>
      <c r="N743" s="48">
        <f>N744+N745+N746</f>
        <v>0</v>
      </c>
      <c r="O743" s="48">
        <f>O744+O745+O746</f>
        <v>0</v>
      </c>
      <c r="P743" s="48">
        <f t="shared" ref="P743:Q743" si="415">P744+P745+P746</f>
        <v>590.33399999999995</v>
      </c>
      <c r="Q743" s="48">
        <f t="shared" si="415"/>
        <v>621.31400000000008</v>
      </c>
      <c r="R743" s="48">
        <f t="shared" si="408"/>
        <v>1211.6480000000001</v>
      </c>
      <c r="S743" s="72"/>
    </row>
    <row r="744" spans="1:19" customFormat="1" ht="25.5">
      <c r="A744" s="465"/>
      <c r="B744" s="539"/>
      <c r="C744" s="458"/>
      <c r="D744" s="458"/>
      <c r="E744" s="468"/>
      <c r="F744" s="458"/>
      <c r="G744" s="458"/>
      <c r="H744" s="458"/>
      <c r="I744" s="52" t="s">
        <v>34</v>
      </c>
      <c r="J744" s="514"/>
      <c r="K744" s="80" t="s">
        <v>35</v>
      </c>
      <c r="L744" s="322"/>
      <c r="M744" s="322"/>
      <c r="N744" s="51">
        <v>0</v>
      </c>
      <c r="O744" s="51">
        <v>0</v>
      </c>
      <c r="P744" s="51">
        <v>95.533000000000001</v>
      </c>
      <c r="Q744" s="51">
        <v>72.317999999999998</v>
      </c>
      <c r="R744" s="48">
        <f t="shared" si="408"/>
        <v>167.851</v>
      </c>
      <c r="S744" s="72"/>
    </row>
    <row r="745" spans="1:19" customFormat="1" ht="15">
      <c r="A745" s="465"/>
      <c r="B745" s="539"/>
      <c r="C745" s="458"/>
      <c r="D745" s="458"/>
      <c r="E745" s="468"/>
      <c r="F745" s="458"/>
      <c r="G745" s="458"/>
      <c r="H745" s="458"/>
      <c r="I745" s="52" t="s">
        <v>25</v>
      </c>
      <c r="J745" s="514"/>
      <c r="K745" s="80" t="s">
        <v>26</v>
      </c>
      <c r="L745" s="322"/>
      <c r="M745" s="322"/>
      <c r="N745" s="51">
        <v>0</v>
      </c>
      <c r="O745" s="51">
        <v>0</v>
      </c>
      <c r="P745" s="51">
        <v>134.88399999999999</v>
      </c>
      <c r="Q745" s="51">
        <v>103.61199999999999</v>
      </c>
      <c r="R745" s="48">
        <f t="shared" si="408"/>
        <v>238.49599999999998</v>
      </c>
      <c r="S745" s="72"/>
    </row>
    <row r="746" spans="1:19" customFormat="1" ht="25.5">
      <c r="A746" s="465"/>
      <c r="B746" s="539"/>
      <c r="C746" s="458"/>
      <c r="D746" s="458"/>
      <c r="E746" s="468"/>
      <c r="F746" s="458"/>
      <c r="G746" s="458"/>
      <c r="H746" s="458"/>
      <c r="I746" s="52" t="s">
        <v>47</v>
      </c>
      <c r="J746" s="514"/>
      <c r="K746" s="80" t="s">
        <v>48</v>
      </c>
      <c r="L746" s="322"/>
      <c r="M746" s="322"/>
      <c r="N746" s="51">
        <v>0</v>
      </c>
      <c r="O746" s="51">
        <v>0</v>
      </c>
      <c r="P746" s="51">
        <v>359.91699999999997</v>
      </c>
      <c r="Q746" s="51">
        <v>445.38400000000001</v>
      </c>
      <c r="R746" s="48">
        <f t="shared" si="408"/>
        <v>805.30099999999993</v>
      </c>
      <c r="S746" s="72"/>
    </row>
    <row r="747" spans="1:19" customFormat="1" ht="25.5">
      <c r="A747" s="465"/>
      <c r="B747" s="539"/>
      <c r="C747" s="458"/>
      <c r="D747" s="458"/>
      <c r="E747" s="468"/>
      <c r="F747" s="458"/>
      <c r="G747" s="458"/>
      <c r="H747" s="458"/>
      <c r="I747" s="54" t="s">
        <v>27</v>
      </c>
      <c r="J747" s="514"/>
      <c r="K747" s="115" t="s">
        <v>60</v>
      </c>
      <c r="L747" s="115"/>
      <c r="M747" s="115"/>
      <c r="N747" s="48">
        <f>N748</f>
        <v>0</v>
      </c>
      <c r="O747" s="48">
        <f t="shared" ref="O747:Q747" si="416">O748</f>
        <v>0.33147860000000001</v>
      </c>
      <c r="P747" s="48">
        <f t="shared" si="416"/>
        <v>0.27300000000000002</v>
      </c>
      <c r="Q747" s="48">
        <f t="shared" si="416"/>
        <v>25.949000000000002</v>
      </c>
      <c r="R747" s="48">
        <f t="shared" si="408"/>
        <v>26.553478600000002</v>
      </c>
      <c r="S747" s="72"/>
    </row>
    <row r="748" spans="1:19" customFormat="1" ht="15">
      <c r="A748" s="465"/>
      <c r="B748" s="539"/>
      <c r="C748" s="458"/>
      <c r="D748" s="458"/>
      <c r="E748" s="468"/>
      <c r="F748" s="458"/>
      <c r="G748" s="458"/>
      <c r="H748" s="458"/>
      <c r="I748" s="52" t="s">
        <v>25</v>
      </c>
      <c r="J748" s="514"/>
      <c r="K748" s="80" t="s">
        <v>26</v>
      </c>
      <c r="L748" s="322"/>
      <c r="M748" s="322"/>
      <c r="N748" s="51">
        <v>0</v>
      </c>
      <c r="O748" s="51">
        <v>0.33147860000000001</v>
      </c>
      <c r="P748" s="51">
        <v>0.27300000000000002</v>
      </c>
      <c r="Q748" s="51">
        <v>25.949000000000002</v>
      </c>
      <c r="R748" s="48">
        <f t="shared" si="408"/>
        <v>26.553478600000002</v>
      </c>
      <c r="S748" s="72"/>
    </row>
    <row r="749" spans="1:19" customFormat="1" ht="25.5">
      <c r="A749" s="465"/>
      <c r="B749" s="539"/>
      <c r="C749" s="458"/>
      <c r="D749" s="458"/>
      <c r="E749" s="468"/>
      <c r="F749" s="458"/>
      <c r="G749" s="458"/>
      <c r="H749" s="458"/>
      <c r="I749" s="54" t="s">
        <v>61</v>
      </c>
      <c r="J749" s="514"/>
      <c r="K749" s="115" t="s">
        <v>62</v>
      </c>
      <c r="L749" s="115"/>
      <c r="M749" s="115"/>
      <c r="N749" s="48">
        <f t="shared" ref="N749:Q749" si="417">N750</f>
        <v>0</v>
      </c>
      <c r="O749" s="48">
        <f t="shared" si="417"/>
        <v>1.409</v>
      </c>
      <c r="P749" s="48">
        <f t="shared" si="417"/>
        <v>0</v>
      </c>
      <c r="Q749" s="48">
        <f t="shared" si="417"/>
        <v>0</v>
      </c>
      <c r="R749" s="48">
        <f t="shared" si="408"/>
        <v>1.409</v>
      </c>
      <c r="S749" s="72"/>
    </row>
    <row r="750" spans="1:19" customFormat="1" ht="15">
      <c r="A750" s="466"/>
      <c r="B750" s="539"/>
      <c r="C750" s="458"/>
      <c r="D750" s="458"/>
      <c r="E750" s="468"/>
      <c r="F750" s="458"/>
      <c r="G750" s="458"/>
      <c r="H750" s="458"/>
      <c r="I750" s="52" t="s">
        <v>25</v>
      </c>
      <c r="J750" s="514"/>
      <c r="K750" s="80" t="s">
        <v>26</v>
      </c>
      <c r="L750" s="322"/>
      <c r="M750" s="322"/>
      <c r="N750" s="51">
        <v>0</v>
      </c>
      <c r="O750" s="51">
        <v>1.409</v>
      </c>
      <c r="P750" s="51">
        <v>0</v>
      </c>
      <c r="Q750" s="134">
        <v>0</v>
      </c>
      <c r="R750" s="48">
        <f t="shared" si="408"/>
        <v>1.409</v>
      </c>
      <c r="S750" s="72"/>
    </row>
    <row r="751" spans="1:19" customFormat="1" ht="15" customHeight="1">
      <c r="A751" s="464">
        <v>10</v>
      </c>
      <c r="B751" s="487" t="s">
        <v>195</v>
      </c>
      <c r="C751" s="458"/>
      <c r="D751" s="458"/>
      <c r="E751" s="468"/>
      <c r="F751" s="458"/>
      <c r="G751" s="458"/>
      <c r="H751" s="458"/>
      <c r="I751" s="40" t="s">
        <v>22</v>
      </c>
      <c r="J751" s="513">
        <v>451</v>
      </c>
      <c r="K751" s="135"/>
      <c r="L751" s="135"/>
      <c r="M751" s="135"/>
      <c r="N751" s="43">
        <f>N752+N754+N757+N760+N764+N766+N768</f>
        <v>0</v>
      </c>
      <c r="O751" s="43">
        <f t="shared" ref="O751:Q751" si="418">O752+O754+O757+O760+O764+O766+O768</f>
        <v>714.59599999999989</v>
      </c>
      <c r="P751" s="43">
        <f t="shared" si="418"/>
        <v>379.56234000000001</v>
      </c>
      <c r="Q751" s="43">
        <f t="shared" si="418"/>
        <v>336.02299999999997</v>
      </c>
      <c r="R751" s="43">
        <f t="shared" si="408"/>
        <v>1430.1813399999999</v>
      </c>
      <c r="S751" s="25"/>
    </row>
    <row r="752" spans="1:19" customFormat="1" ht="38.25">
      <c r="A752" s="465"/>
      <c r="B752" s="488"/>
      <c r="C752" s="458"/>
      <c r="D752" s="458"/>
      <c r="E752" s="468"/>
      <c r="F752" s="458"/>
      <c r="G752" s="458"/>
      <c r="H752" s="458"/>
      <c r="I752" s="54" t="s">
        <v>53</v>
      </c>
      <c r="J752" s="514"/>
      <c r="K752" s="68" t="s">
        <v>54</v>
      </c>
      <c r="L752" s="324"/>
      <c r="M752" s="324"/>
      <c r="N752" s="136">
        <f>N753</f>
        <v>0</v>
      </c>
      <c r="O752" s="136">
        <f t="shared" ref="O752:Q752" si="419">O753</f>
        <v>3.109</v>
      </c>
      <c r="P752" s="136">
        <f t="shared" si="419"/>
        <v>2.9769999999999999</v>
      </c>
      <c r="Q752" s="136">
        <f t="shared" si="419"/>
        <v>1.845</v>
      </c>
      <c r="R752" s="48">
        <f t="shared" si="408"/>
        <v>7.931</v>
      </c>
      <c r="S752" s="72"/>
    </row>
    <row r="753" spans="1:19" customFormat="1" ht="15">
      <c r="A753" s="465"/>
      <c r="B753" s="488"/>
      <c r="C753" s="458"/>
      <c r="D753" s="458"/>
      <c r="E753" s="468"/>
      <c r="F753" s="458"/>
      <c r="G753" s="458"/>
      <c r="H753" s="458"/>
      <c r="I753" s="52" t="s">
        <v>25</v>
      </c>
      <c r="J753" s="514"/>
      <c r="K753" s="70" t="s">
        <v>26</v>
      </c>
      <c r="L753" s="321"/>
      <c r="M753" s="321"/>
      <c r="N753" s="107">
        <v>0</v>
      </c>
      <c r="O753" s="107">
        <v>3.109</v>
      </c>
      <c r="P753" s="107">
        <v>2.9769999999999999</v>
      </c>
      <c r="Q753" s="137">
        <v>1.845</v>
      </c>
      <c r="R753" s="48">
        <f t="shared" si="408"/>
        <v>7.931</v>
      </c>
      <c r="S753" s="72"/>
    </row>
    <row r="754" spans="1:19" customFormat="1" ht="25.5">
      <c r="A754" s="465"/>
      <c r="B754" s="488"/>
      <c r="C754" s="458"/>
      <c r="D754" s="458"/>
      <c r="E754" s="468"/>
      <c r="F754" s="458"/>
      <c r="G754" s="458"/>
      <c r="H754" s="458"/>
      <c r="I754" s="54" t="s">
        <v>56</v>
      </c>
      <c r="J754" s="514"/>
      <c r="K754" s="68" t="s">
        <v>57</v>
      </c>
      <c r="L754" s="138"/>
      <c r="M754" s="138"/>
      <c r="N754" s="102">
        <f>N756+N755</f>
        <v>0</v>
      </c>
      <c r="O754" s="102">
        <f t="shared" ref="O754:Q754" si="420">O756+O755</f>
        <v>220.04</v>
      </c>
      <c r="P754" s="102">
        <f t="shared" si="420"/>
        <v>233.33500000000001</v>
      </c>
      <c r="Q754" s="102">
        <f t="shared" si="420"/>
        <v>239.15499999999997</v>
      </c>
      <c r="R754" s="48">
        <f t="shared" si="408"/>
        <v>692.53</v>
      </c>
      <c r="S754" s="72"/>
    </row>
    <row r="755" spans="1:19" customFormat="1" ht="25.5">
      <c r="A755" s="465"/>
      <c r="B755" s="488"/>
      <c r="C755" s="458"/>
      <c r="D755" s="458"/>
      <c r="E755" s="468"/>
      <c r="F755" s="458"/>
      <c r="G755" s="458"/>
      <c r="H755" s="458"/>
      <c r="I755" s="52" t="s">
        <v>34</v>
      </c>
      <c r="J755" s="514"/>
      <c r="K755" s="70" t="s">
        <v>35</v>
      </c>
      <c r="L755" s="321"/>
      <c r="M755" s="321"/>
      <c r="N755" s="107">
        <v>0</v>
      </c>
      <c r="O755" s="107">
        <v>0</v>
      </c>
      <c r="P755" s="107">
        <v>0.16</v>
      </c>
      <c r="Q755" s="107">
        <v>1.7589999999999999</v>
      </c>
      <c r="R755" s="48">
        <f t="shared" si="408"/>
        <v>1.9189999999999998</v>
      </c>
      <c r="S755" s="72"/>
    </row>
    <row r="756" spans="1:19" customFormat="1" ht="15">
      <c r="A756" s="465"/>
      <c r="B756" s="488"/>
      <c r="C756" s="458"/>
      <c r="D756" s="458"/>
      <c r="E756" s="468"/>
      <c r="F756" s="458"/>
      <c r="G756" s="458"/>
      <c r="H756" s="458"/>
      <c r="I756" s="52" t="s">
        <v>25</v>
      </c>
      <c r="J756" s="514"/>
      <c r="K756" s="70" t="s">
        <v>26</v>
      </c>
      <c r="L756" s="321"/>
      <c r="M756" s="321"/>
      <c r="N756" s="107">
        <v>0</v>
      </c>
      <c r="O756" s="107">
        <v>220.04</v>
      </c>
      <c r="P756" s="107">
        <v>233.17500000000001</v>
      </c>
      <c r="Q756" s="137">
        <v>237.39599999999999</v>
      </c>
      <c r="R756" s="48">
        <f t="shared" si="408"/>
        <v>690.61099999999999</v>
      </c>
      <c r="S756" s="72"/>
    </row>
    <row r="757" spans="1:19" customFormat="1" ht="38.25">
      <c r="A757" s="465"/>
      <c r="B757" s="488"/>
      <c r="C757" s="458"/>
      <c r="D757" s="458"/>
      <c r="E757" s="468"/>
      <c r="F757" s="458"/>
      <c r="G757" s="458"/>
      <c r="H757" s="458"/>
      <c r="I757" s="54" t="s">
        <v>67</v>
      </c>
      <c r="J757" s="514"/>
      <c r="K757" s="68" t="s">
        <v>26</v>
      </c>
      <c r="L757" s="138"/>
      <c r="M757" s="138"/>
      <c r="N757" s="102">
        <f>N759+N758</f>
        <v>0</v>
      </c>
      <c r="O757" s="102">
        <f t="shared" ref="O757:Q757" si="421">O759+O758</f>
        <v>108.334</v>
      </c>
      <c r="P757" s="102">
        <f t="shared" si="421"/>
        <v>110.41200000000001</v>
      </c>
      <c r="Q757" s="102">
        <f t="shared" si="421"/>
        <v>71.272000000000006</v>
      </c>
      <c r="R757" s="48">
        <f t="shared" si="408"/>
        <v>290.01800000000003</v>
      </c>
      <c r="S757" s="72"/>
    </row>
    <row r="758" spans="1:19" customFormat="1" ht="25.5">
      <c r="A758" s="465"/>
      <c r="B758" s="488"/>
      <c r="C758" s="458"/>
      <c r="D758" s="458"/>
      <c r="E758" s="468"/>
      <c r="F758" s="458"/>
      <c r="G758" s="458"/>
      <c r="H758" s="458"/>
      <c r="I758" s="52" t="s">
        <v>34</v>
      </c>
      <c r="J758" s="514"/>
      <c r="K758" s="70" t="s">
        <v>35</v>
      </c>
      <c r="L758" s="321"/>
      <c r="M758" s="321"/>
      <c r="N758" s="107">
        <v>0</v>
      </c>
      <c r="O758" s="107">
        <v>0</v>
      </c>
      <c r="P758" s="107">
        <v>3.0150000000000001</v>
      </c>
      <c r="Q758" s="107">
        <v>0</v>
      </c>
      <c r="R758" s="48">
        <f t="shared" si="408"/>
        <v>3.0150000000000001</v>
      </c>
      <c r="S758" s="72"/>
    </row>
    <row r="759" spans="1:19" customFormat="1" ht="15">
      <c r="A759" s="465"/>
      <c r="B759" s="488"/>
      <c r="C759" s="458"/>
      <c r="D759" s="458"/>
      <c r="E759" s="468"/>
      <c r="F759" s="458"/>
      <c r="G759" s="458"/>
      <c r="H759" s="458"/>
      <c r="I759" s="52" t="s">
        <v>25</v>
      </c>
      <c r="J759" s="514"/>
      <c r="K759" s="70" t="s">
        <v>26</v>
      </c>
      <c r="L759" s="321"/>
      <c r="M759" s="321"/>
      <c r="N759" s="107">
        <v>0</v>
      </c>
      <c r="O759" s="107">
        <v>108.334</v>
      </c>
      <c r="P759" s="107">
        <v>107.39700000000001</v>
      </c>
      <c r="Q759" s="137">
        <v>71.272000000000006</v>
      </c>
      <c r="R759" s="48">
        <f t="shared" si="408"/>
        <v>287.00300000000004</v>
      </c>
      <c r="S759" s="72"/>
    </row>
    <row r="760" spans="1:19" customFormat="1" ht="165.75">
      <c r="A760" s="465"/>
      <c r="B760" s="488"/>
      <c r="C760" s="458"/>
      <c r="D760" s="458"/>
      <c r="E760" s="468"/>
      <c r="F760" s="458"/>
      <c r="G760" s="458"/>
      <c r="H760" s="458"/>
      <c r="I760" s="54" t="s">
        <v>196</v>
      </c>
      <c r="J760" s="514"/>
      <c r="K760" s="68" t="s">
        <v>59</v>
      </c>
      <c r="L760" s="138"/>
      <c r="M760" s="138"/>
      <c r="N760" s="102">
        <f>N761+N762+N763</f>
        <v>0</v>
      </c>
      <c r="O760" s="102">
        <f t="shared" ref="O760:Q760" si="422">O761+O762+O763</f>
        <v>356.58</v>
      </c>
      <c r="P760" s="102">
        <f t="shared" si="422"/>
        <v>0</v>
      </c>
      <c r="Q760" s="102">
        <f t="shared" si="422"/>
        <v>0</v>
      </c>
      <c r="R760" s="48">
        <f t="shared" si="408"/>
        <v>356.58</v>
      </c>
      <c r="S760" s="72"/>
    </row>
    <row r="761" spans="1:19" customFormat="1" ht="25.5">
      <c r="A761" s="465"/>
      <c r="B761" s="488"/>
      <c r="C761" s="458"/>
      <c r="D761" s="458"/>
      <c r="E761" s="468"/>
      <c r="F761" s="458"/>
      <c r="G761" s="458"/>
      <c r="H761" s="458"/>
      <c r="I761" s="52" t="s">
        <v>34</v>
      </c>
      <c r="J761" s="514"/>
      <c r="K761" s="79" t="s">
        <v>35</v>
      </c>
      <c r="L761" s="321"/>
      <c r="M761" s="321"/>
      <c r="N761" s="107">
        <v>0</v>
      </c>
      <c r="O761" s="107">
        <v>2.7160000000000002</v>
      </c>
      <c r="P761" s="107">
        <v>0</v>
      </c>
      <c r="Q761" s="107">
        <v>0</v>
      </c>
      <c r="R761" s="48">
        <f t="shared" si="408"/>
        <v>2.7160000000000002</v>
      </c>
      <c r="S761" s="72"/>
    </row>
    <row r="762" spans="1:19" customFormat="1" ht="15">
      <c r="A762" s="465"/>
      <c r="B762" s="488"/>
      <c r="C762" s="458"/>
      <c r="D762" s="458"/>
      <c r="E762" s="468"/>
      <c r="F762" s="458"/>
      <c r="G762" s="458"/>
      <c r="H762" s="458"/>
      <c r="I762" s="52" t="s">
        <v>25</v>
      </c>
      <c r="J762" s="514"/>
      <c r="K762" s="79" t="s">
        <v>26</v>
      </c>
      <c r="L762" s="321"/>
      <c r="M762" s="321"/>
      <c r="N762" s="107">
        <v>0</v>
      </c>
      <c r="O762" s="107">
        <v>97.316000000000003</v>
      </c>
      <c r="P762" s="107">
        <v>0</v>
      </c>
      <c r="Q762" s="107">
        <v>0</v>
      </c>
      <c r="R762" s="48">
        <f t="shared" si="408"/>
        <v>97.316000000000003</v>
      </c>
      <c r="S762" s="72"/>
    </row>
    <row r="763" spans="1:19" customFormat="1" ht="25.5">
      <c r="A763" s="465"/>
      <c r="B763" s="488"/>
      <c r="C763" s="458"/>
      <c r="D763" s="458"/>
      <c r="E763" s="468"/>
      <c r="F763" s="458"/>
      <c r="G763" s="458"/>
      <c r="H763" s="458"/>
      <c r="I763" s="52" t="s">
        <v>47</v>
      </c>
      <c r="J763" s="514"/>
      <c r="K763" s="79" t="s">
        <v>48</v>
      </c>
      <c r="L763" s="321"/>
      <c r="M763" s="321"/>
      <c r="N763" s="107">
        <v>0</v>
      </c>
      <c r="O763" s="107">
        <v>256.548</v>
      </c>
      <c r="P763" s="107">
        <v>0</v>
      </c>
      <c r="Q763" s="107">
        <v>0</v>
      </c>
      <c r="R763" s="48">
        <f t="shared" si="408"/>
        <v>256.548</v>
      </c>
      <c r="S763" s="72"/>
    </row>
    <row r="764" spans="1:19" customFormat="1" ht="51">
      <c r="A764" s="465"/>
      <c r="B764" s="488"/>
      <c r="C764" s="458"/>
      <c r="D764" s="458"/>
      <c r="E764" s="468"/>
      <c r="F764" s="458"/>
      <c r="G764" s="458"/>
      <c r="H764" s="458"/>
      <c r="I764" s="54" t="s">
        <v>197</v>
      </c>
      <c r="J764" s="514"/>
      <c r="K764" s="138" t="s">
        <v>48</v>
      </c>
      <c r="L764" s="138"/>
      <c r="M764" s="138"/>
      <c r="N764" s="102">
        <f>N765</f>
        <v>0</v>
      </c>
      <c r="O764" s="102">
        <f t="shared" ref="O764:Q764" si="423">O765</f>
        <v>9.7330000000000005</v>
      </c>
      <c r="P764" s="102">
        <f t="shared" si="423"/>
        <v>10.253</v>
      </c>
      <c r="Q764" s="102">
        <f t="shared" si="423"/>
        <v>1.704</v>
      </c>
      <c r="R764" s="48">
        <f t="shared" si="408"/>
        <v>21.69</v>
      </c>
      <c r="S764" s="72"/>
    </row>
    <row r="765" spans="1:19" customFormat="1" ht="15">
      <c r="A765" s="465"/>
      <c r="B765" s="488"/>
      <c r="C765" s="458"/>
      <c r="D765" s="458"/>
      <c r="E765" s="468"/>
      <c r="F765" s="458"/>
      <c r="G765" s="458"/>
      <c r="H765" s="458"/>
      <c r="I765" s="52" t="s">
        <v>25</v>
      </c>
      <c r="J765" s="514"/>
      <c r="K765" s="79" t="s">
        <v>26</v>
      </c>
      <c r="L765" s="321"/>
      <c r="M765" s="321"/>
      <c r="N765" s="107">
        <v>0</v>
      </c>
      <c r="O765" s="107">
        <v>9.7330000000000005</v>
      </c>
      <c r="P765" s="107">
        <v>10.253</v>
      </c>
      <c r="Q765" s="137">
        <v>1.704</v>
      </c>
      <c r="R765" s="48">
        <f t="shared" si="408"/>
        <v>21.69</v>
      </c>
      <c r="S765" s="72"/>
    </row>
    <row r="766" spans="1:19" customFormat="1" ht="51">
      <c r="A766" s="465"/>
      <c r="B766" s="488"/>
      <c r="C766" s="458"/>
      <c r="D766" s="458"/>
      <c r="E766" s="468"/>
      <c r="F766" s="458"/>
      <c r="G766" s="458"/>
      <c r="H766" s="458"/>
      <c r="I766" s="54" t="s">
        <v>63</v>
      </c>
      <c r="J766" s="514"/>
      <c r="K766" s="138" t="s">
        <v>64</v>
      </c>
      <c r="L766" s="138"/>
      <c r="M766" s="138"/>
      <c r="N766" s="102">
        <f>N767</f>
        <v>0</v>
      </c>
      <c r="O766" s="102">
        <f t="shared" ref="O766:Q766" si="424">O767</f>
        <v>16.8</v>
      </c>
      <c r="P766" s="102">
        <f t="shared" si="424"/>
        <v>15</v>
      </c>
      <c r="Q766" s="102">
        <f t="shared" si="424"/>
        <v>18.756</v>
      </c>
      <c r="R766" s="48">
        <f t="shared" si="408"/>
        <v>50.555999999999997</v>
      </c>
      <c r="S766" s="72"/>
    </row>
    <row r="767" spans="1:19" customFormat="1" ht="15">
      <c r="A767" s="465"/>
      <c r="B767" s="488"/>
      <c r="C767" s="458"/>
      <c r="D767" s="458"/>
      <c r="E767" s="468"/>
      <c r="F767" s="458"/>
      <c r="G767" s="458"/>
      <c r="H767" s="458"/>
      <c r="I767" s="52" t="s">
        <v>25</v>
      </c>
      <c r="J767" s="514"/>
      <c r="K767" s="79" t="s">
        <v>26</v>
      </c>
      <c r="L767" s="321"/>
      <c r="M767" s="321"/>
      <c r="N767" s="107">
        <v>0</v>
      </c>
      <c r="O767" s="107">
        <v>16.8</v>
      </c>
      <c r="P767" s="107">
        <v>15</v>
      </c>
      <c r="Q767" s="137">
        <v>18.756</v>
      </c>
      <c r="R767" s="48">
        <f t="shared" si="408"/>
        <v>50.555999999999997</v>
      </c>
      <c r="S767" s="72"/>
    </row>
    <row r="768" spans="1:19" customFormat="1" ht="38.25">
      <c r="A768" s="465"/>
      <c r="B768" s="488"/>
      <c r="C768" s="458"/>
      <c r="D768" s="458"/>
      <c r="E768" s="468"/>
      <c r="F768" s="458"/>
      <c r="G768" s="458"/>
      <c r="H768" s="458"/>
      <c r="I768" s="54" t="s">
        <v>43</v>
      </c>
      <c r="J768" s="514"/>
      <c r="K768" s="138" t="s">
        <v>68</v>
      </c>
      <c r="L768" s="138"/>
      <c r="M768" s="138"/>
      <c r="N768" s="102">
        <f>N769</f>
        <v>0</v>
      </c>
      <c r="O768" s="102">
        <f t="shared" ref="O768:Q768" si="425">O769</f>
        <v>0</v>
      </c>
      <c r="P768" s="102">
        <f t="shared" si="425"/>
        <v>7.5853400000000004</v>
      </c>
      <c r="Q768" s="102">
        <f t="shared" si="425"/>
        <v>3.2909999999999999</v>
      </c>
      <c r="R768" s="48">
        <f t="shared" si="408"/>
        <v>10.876340000000001</v>
      </c>
      <c r="S768" s="72"/>
    </row>
    <row r="769" spans="1:19" customFormat="1" ht="15">
      <c r="A769" s="466"/>
      <c r="B769" s="489"/>
      <c r="C769" s="458"/>
      <c r="D769" s="458"/>
      <c r="E769" s="468"/>
      <c r="F769" s="458"/>
      <c r="G769" s="458"/>
      <c r="H769" s="458"/>
      <c r="I769" s="52" t="s">
        <v>25</v>
      </c>
      <c r="J769" s="515"/>
      <c r="K769" s="79" t="s">
        <v>26</v>
      </c>
      <c r="L769" s="321"/>
      <c r="M769" s="321"/>
      <c r="N769" s="107">
        <v>0</v>
      </c>
      <c r="O769" s="107">
        <v>0</v>
      </c>
      <c r="P769" s="107">
        <v>7.5853400000000004</v>
      </c>
      <c r="Q769" s="137">
        <v>3.2909999999999999</v>
      </c>
      <c r="R769" s="48">
        <f t="shared" si="408"/>
        <v>10.876340000000001</v>
      </c>
      <c r="S769" s="72"/>
    </row>
    <row r="770" spans="1:19" customFormat="1" ht="15" customHeight="1">
      <c r="A770" s="464">
        <v>11</v>
      </c>
      <c r="B770" s="487" t="s">
        <v>198</v>
      </c>
      <c r="C770" s="458"/>
      <c r="D770" s="458"/>
      <c r="E770" s="468"/>
      <c r="F770" s="458"/>
      <c r="G770" s="458"/>
      <c r="H770" s="458"/>
      <c r="I770" s="40" t="s">
        <v>22</v>
      </c>
      <c r="J770" s="513">
        <v>451</v>
      </c>
      <c r="K770" s="140"/>
      <c r="L770" s="140"/>
      <c r="M770" s="140"/>
      <c r="N770" s="82">
        <f t="shared" ref="N770:Q770" si="426">N771+N773+N775</f>
        <v>0</v>
      </c>
      <c r="O770" s="82">
        <f t="shared" si="426"/>
        <v>115.102</v>
      </c>
      <c r="P770" s="82">
        <f>P771+P773+P775</f>
        <v>122.636</v>
      </c>
      <c r="Q770" s="82">
        <f t="shared" si="426"/>
        <v>134.59100000000001</v>
      </c>
      <c r="R770" s="43">
        <f t="shared" ref="R770" si="427">Q770+P770+O770+N770</f>
        <v>372.32899999999995</v>
      </c>
      <c r="S770" s="25"/>
    </row>
    <row r="771" spans="1:19" customFormat="1" ht="76.5">
      <c r="A771" s="465"/>
      <c r="B771" s="488"/>
      <c r="C771" s="458"/>
      <c r="D771" s="458"/>
      <c r="E771" s="468"/>
      <c r="F771" s="458"/>
      <c r="G771" s="458"/>
      <c r="H771" s="458"/>
      <c r="I771" s="54" t="s">
        <v>71</v>
      </c>
      <c r="J771" s="514"/>
      <c r="K771" s="138" t="s">
        <v>24</v>
      </c>
      <c r="L771" s="138"/>
      <c r="M771" s="138"/>
      <c r="N771" s="102">
        <f>N772</f>
        <v>0</v>
      </c>
      <c r="O771" s="102">
        <f t="shared" ref="O771" si="428">O772</f>
        <v>64.102000000000004</v>
      </c>
      <c r="P771" s="102">
        <f t="shared" ref="P771" si="429">P772</f>
        <v>62.078000000000003</v>
      </c>
      <c r="Q771" s="102">
        <f t="shared" ref="Q771" si="430">Q772</f>
        <v>65.590999999999994</v>
      </c>
      <c r="R771" s="48">
        <f t="shared" si="408"/>
        <v>191.77100000000002</v>
      </c>
      <c r="S771" s="72"/>
    </row>
    <row r="772" spans="1:19" customFormat="1" ht="15">
      <c r="A772" s="465"/>
      <c r="B772" s="488"/>
      <c r="C772" s="458"/>
      <c r="D772" s="458"/>
      <c r="E772" s="468"/>
      <c r="F772" s="458"/>
      <c r="G772" s="458"/>
      <c r="H772" s="458"/>
      <c r="I772" s="52" t="s">
        <v>25</v>
      </c>
      <c r="J772" s="514"/>
      <c r="K772" s="79" t="s">
        <v>26</v>
      </c>
      <c r="L772" s="321"/>
      <c r="M772" s="321"/>
      <c r="N772" s="107">
        <v>0</v>
      </c>
      <c r="O772" s="107">
        <v>64.102000000000004</v>
      </c>
      <c r="P772" s="107">
        <v>62.078000000000003</v>
      </c>
      <c r="Q772" s="107">
        <v>65.590999999999994</v>
      </c>
      <c r="R772" s="48">
        <f t="shared" si="408"/>
        <v>191.77100000000002</v>
      </c>
      <c r="S772" s="72"/>
    </row>
    <row r="773" spans="1:19" customFormat="1" ht="25.5">
      <c r="A773" s="465"/>
      <c r="B773" s="488"/>
      <c r="C773" s="458"/>
      <c r="D773" s="458"/>
      <c r="E773" s="468"/>
      <c r="F773" s="458"/>
      <c r="G773" s="458"/>
      <c r="H773" s="458"/>
      <c r="I773" s="54" t="s">
        <v>199</v>
      </c>
      <c r="J773" s="514"/>
      <c r="K773" s="138" t="s">
        <v>46</v>
      </c>
      <c r="L773" s="138"/>
      <c r="M773" s="138"/>
      <c r="N773" s="102">
        <f>N774</f>
        <v>0</v>
      </c>
      <c r="O773" s="102">
        <f t="shared" ref="O773:Q773" si="431">O774</f>
        <v>51</v>
      </c>
      <c r="P773" s="102">
        <f t="shared" si="431"/>
        <v>59.497999999999998</v>
      </c>
      <c r="Q773" s="102">
        <f t="shared" si="431"/>
        <v>69</v>
      </c>
      <c r="R773" s="48">
        <f t="shared" si="408"/>
        <v>179.49799999999999</v>
      </c>
      <c r="S773" s="72"/>
    </row>
    <row r="774" spans="1:19" customFormat="1" ht="15">
      <c r="A774" s="465"/>
      <c r="B774" s="488"/>
      <c r="C774" s="458"/>
      <c r="D774" s="458"/>
      <c r="E774" s="468"/>
      <c r="F774" s="458"/>
      <c r="G774" s="458"/>
      <c r="H774" s="458"/>
      <c r="I774" s="52" t="s">
        <v>25</v>
      </c>
      <c r="J774" s="514"/>
      <c r="K774" s="79" t="s">
        <v>26</v>
      </c>
      <c r="L774" s="321"/>
      <c r="M774" s="321"/>
      <c r="N774" s="107">
        <v>0</v>
      </c>
      <c r="O774" s="107">
        <v>51</v>
      </c>
      <c r="P774" s="107">
        <v>59.497999999999998</v>
      </c>
      <c r="Q774" s="107">
        <v>69</v>
      </c>
      <c r="R774" s="48">
        <f t="shared" si="408"/>
        <v>179.49799999999999</v>
      </c>
      <c r="S774" s="72"/>
    </row>
    <row r="775" spans="1:19" customFormat="1" ht="25.5">
      <c r="A775" s="465"/>
      <c r="B775" s="488"/>
      <c r="C775" s="458"/>
      <c r="D775" s="458"/>
      <c r="E775" s="468"/>
      <c r="F775" s="458"/>
      <c r="G775" s="458"/>
      <c r="H775" s="458"/>
      <c r="I775" s="54" t="s">
        <v>27</v>
      </c>
      <c r="J775" s="514"/>
      <c r="K775" s="138" t="s">
        <v>37</v>
      </c>
      <c r="L775" s="138"/>
      <c r="M775" s="138"/>
      <c r="N775" s="102">
        <f>N776</f>
        <v>0</v>
      </c>
      <c r="O775" s="102">
        <f t="shared" ref="O775:Q775" si="432">O776</f>
        <v>0</v>
      </c>
      <c r="P775" s="102">
        <f t="shared" si="432"/>
        <v>1.06</v>
      </c>
      <c r="Q775" s="102">
        <f t="shared" si="432"/>
        <v>0</v>
      </c>
      <c r="R775" s="48">
        <f t="shared" si="408"/>
        <v>1.06</v>
      </c>
      <c r="S775" s="72"/>
    </row>
    <row r="776" spans="1:19" customFormat="1" ht="15">
      <c r="A776" s="466"/>
      <c r="B776" s="489"/>
      <c r="C776" s="458"/>
      <c r="D776" s="458"/>
      <c r="E776" s="468"/>
      <c r="F776" s="458"/>
      <c r="G776" s="458"/>
      <c r="H776" s="458"/>
      <c r="I776" s="52" t="s">
        <v>25</v>
      </c>
      <c r="J776" s="515"/>
      <c r="K776" s="79" t="s">
        <v>26</v>
      </c>
      <c r="L776" s="321"/>
      <c r="M776" s="321"/>
      <c r="N776" s="107">
        <v>0</v>
      </c>
      <c r="O776" s="107">
        <v>0</v>
      </c>
      <c r="P776" s="107">
        <v>1.06</v>
      </c>
      <c r="Q776" s="107">
        <v>0</v>
      </c>
      <c r="R776" s="48">
        <f t="shared" si="408"/>
        <v>1.06</v>
      </c>
      <c r="S776" s="72"/>
    </row>
    <row r="777" spans="1:19" customFormat="1" ht="19.5" customHeight="1">
      <c r="A777" s="464">
        <v>12</v>
      </c>
      <c r="B777" s="487" t="s">
        <v>200</v>
      </c>
      <c r="C777" s="458"/>
      <c r="D777" s="458"/>
      <c r="E777" s="468"/>
      <c r="F777" s="458"/>
      <c r="G777" s="458"/>
      <c r="H777" s="458"/>
      <c r="I777" s="40" t="s">
        <v>22</v>
      </c>
      <c r="J777" s="513">
        <v>451</v>
      </c>
      <c r="K777" s="141"/>
      <c r="L777" s="141"/>
      <c r="M777" s="141"/>
      <c r="N777" s="82">
        <f>N778+N781</f>
        <v>0</v>
      </c>
      <c r="O777" s="82">
        <f t="shared" ref="O777:Q777" si="433">O778+O781</f>
        <v>76.775999999999996</v>
      </c>
      <c r="P777" s="82">
        <f t="shared" si="433"/>
        <v>71.560999999999993</v>
      </c>
      <c r="Q777" s="82">
        <f t="shared" si="433"/>
        <v>88.183999999999997</v>
      </c>
      <c r="R777" s="43">
        <f t="shared" si="408"/>
        <v>236.52100000000002</v>
      </c>
      <c r="S777" s="25"/>
    </row>
    <row r="778" spans="1:19" customFormat="1" ht="25.5">
      <c r="A778" s="465"/>
      <c r="B778" s="488"/>
      <c r="C778" s="458"/>
      <c r="D778" s="458"/>
      <c r="E778" s="468"/>
      <c r="F778" s="458"/>
      <c r="G778" s="458"/>
      <c r="H778" s="458"/>
      <c r="I778" s="54" t="s">
        <v>75</v>
      </c>
      <c r="J778" s="514"/>
      <c r="K778" s="138" t="s">
        <v>28</v>
      </c>
      <c r="L778" s="138"/>
      <c r="M778" s="138"/>
      <c r="N778" s="102">
        <f>N780+N779</f>
        <v>0</v>
      </c>
      <c r="O778" s="102">
        <f t="shared" ref="O778:Q778" si="434">O780+O779</f>
        <v>56.244</v>
      </c>
      <c r="P778" s="102">
        <f t="shared" si="434"/>
        <v>71.560999999999993</v>
      </c>
      <c r="Q778" s="102">
        <f t="shared" si="434"/>
        <v>86.509</v>
      </c>
      <c r="R778" s="48">
        <f t="shared" si="408"/>
        <v>214.31399999999999</v>
      </c>
      <c r="S778" s="72"/>
    </row>
    <row r="779" spans="1:19" customFormat="1" ht="25.5">
      <c r="A779" s="465"/>
      <c r="B779" s="488"/>
      <c r="C779" s="458"/>
      <c r="D779" s="458"/>
      <c r="E779" s="468"/>
      <c r="F779" s="458"/>
      <c r="G779" s="458"/>
      <c r="H779" s="458"/>
      <c r="I779" s="52" t="s">
        <v>34</v>
      </c>
      <c r="J779" s="514"/>
      <c r="K779" s="79" t="s">
        <v>35</v>
      </c>
      <c r="L779" s="321"/>
      <c r="M779" s="321"/>
      <c r="N779" s="107">
        <v>0</v>
      </c>
      <c r="O779" s="107">
        <v>0</v>
      </c>
      <c r="P779" s="107">
        <v>7.6999999999999999E-2</v>
      </c>
      <c r="Q779" s="107">
        <v>0</v>
      </c>
      <c r="R779" s="48">
        <f t="shared" si="408"/>
        <v>7.6999999999999999E-2</v>
      </c>
      <c r="S779" s="72"/>
    </row>
    <row r="780" spans="1:19" customFormat="1" ht="15">
      <c r="A780" s="465"/>
      <c r="B780" s="488"/>
      <c r="C780" s="458"/>
      <c r="D780" s="458"/>
      <c r="E780" s="468"/>
      <c r="F780" s="458"/>
      <c r="G780" s="458"/>
      <c r="H780" s="458"/>
      <c r="I780" s="52" t="s">
        <v>25</v>
      </c>
      <c r="J780" s="514"/>
      <c r="K780" s="79" t="s">
        <v>26</v>
      </c>
      <c r="L780" s="321"/>
      <c r="M780" s="321"/>
      <c r="N780" s="107">
        <v>0</v>
      </c>
      <c r="O780" s="107">
        <v>56.244</v>
      </c>
      <c r="P780" s="107">
        <v>71.483999999999995</v>
      </c>
      <c r="Q780" s="107">
        <v>86.509</v>
      </c>
      <c r="R780" s="48">
        <f t="shared" si="408"/>
        <v>214.23699999999999</v>
      </c>
      <c r="S780" s="72"/>
    </row>
    <row r="781" spans="1:19" customFormat="1" ht="38.25">
      <c r="A781" s="465"/>
      <c r="B781" s="488"/>
      <c r="C781" s="458"/>
      <c r="D781" s="458"/>
      <c r="E781" s="468"/>
      <c r="F781" s="458"/>
      <c r="G781" s="458"/>
      <c r="H781" s="458"/>
      <c r="I781" s="54" t="s">
        <v>43</v>
      </c>
      <c r="J781" s="133"/>
      <c r="K781" s="138" t="s">
        <v>76</v>
      </c>
      <c r="L781" s="138"/>
      <c r="M781" s="138"/>
      <c r="N781" s="102">
        <f>N782</f>
        <v>0</v>
      </c>
      <c r="O781" s="102">
        <f t="shared" ref="O781:Q781" si="435">O782</f>
        <v>20.532</v>
      </c>
      <c r="P781" s="102">
        <f t="shared" si="435"/>
        <v>0</v>
      </c>
      <c r="Q781" s="102">
        <f t="shared" si="435"/>
        <v>1.675</v>
      </c>
      <c r="R781" s="48">
        <f t="shared" si="408"/>
        <v>22.207000000000001</v>
      </c>
      <c r="S781" s="72"/>
    </row>
    <row r="782" spans="1:19" customFormat="1" ht="15">
      <c r="A782" s="466"/>
      <c r="B782" s="489"/>
      <c r="C782" s="458"/>
      <c r="D782" s="458"/>
      <c r="E782" s="468"/>
      <c r="F782" s="458"/>
      <c r="G782" s="458"/>
      <c r="H782" s="458"/>
      <c r="I782" s="52" t="s">
        <v>25</v>
      </c>
      <c r="J782" s="133"/>
      <c r="K782" s="79" t="s">
        <v>26</v>
      </c>
      <c r="L782" s="321"/>
      <c r="M782" s="321"/>
      <c r="N782" s="107">
        <v>0</v>
      </c>
      <c r="O782" s="107">
        <v>20.532</v>
      </c>
      <c r="P782" s="107">
        <v>0</v>
      </c>
      <c r="Q782" s="107">
        <v>1.675</v>
      </c>
      <c r="R782" s="48">
        <f t="shared" si="408"/>
        <v>22.207000000000001</v>
      </c>
      <c r="S782" s="72"/>
    </row>
    <row r="783" spans="1:19" customFormat="1" ht="15" customHeight="1">
      <c r="A783" s="464">
        <v>13</v>
      </c>
      <c r="B783" s="487" t="s">
        <v>201</v>
      </c>
      <c r="C783" s="458"/>
      <c r="D783" s="458"/>
      <c r="E783" s="468"/>
      <c r="F783" s="458"/>
      <c r="G783" s="458"/>
      <c r="H783" s="458"/>
      <c r="I783" s="40" t="s">
        <v>22</v>
      </c>
      <c r="J783" s="513">
        <v>457</v>
      </c>
      <c r="K783" s="141"/>
      <c r="L783" s="141"/>
      <c r="M783" s="141"/>
      <c r="N783" s="82">
        <f>N784+N786+N789+N791+N793+N795+N797</f>
        <v>0</v>
      </c>
      <c r="O783" s="82">
        <f t="shared" ref="O783:Q783" si="436">O784+O786+O789+O791+O793+O795+O797</f>
        <v>0</v>
      </c>
      <c r="P783" s="82">
        <f t="shared" si="436"/>
        <v>338.62</v>
      </c>
      <c r="Q783" s="82">
        <f t="shared" si="436"/>
        <v>418.94400000000002</v>
      </c>
      <c r="R783" s="43">
        <f t="shared" si="408"/>
        <v>757.56400000000008</v>
      </c>
      <c r="S783" s="25"/>
    </row>
    <row r="784" spans="1:19" customFormat="1" ht="54.75" customHeight="1">
      <c r="A784" s="465"/>
      <c r="B784" s="488"/>
      <c r="C784" s="458"/>
      <c r="D784" s="458"/>
      <c r="E784" s="468"/>
      <c r="F784" s="458"/>
      <c r="G784" s="458"/>
      <c r="H784" s="458"/>
      <c r="I784" s="54" t="s">
        <v>202</v>
      </c>
      <c r="J784" s="514"/>
      <c r="K784" s="138" t="s">
        <v>24</v>
      </c>
      <c r="L784" s="138"/>
      <c r="M784" s="138"/>
      <c r="N784" s="102">
        <f>N785</f>
        <v>0</v>
      </c>
      <c r="O784" s="102">
        <f t="shared" ref="O784:Q784" si="437">O785</f>
        <v>0</v>
      </c>
      <c r="P784" s="102">
        <f t="shared" si="437"/>
        <v>38.795000000000002</v>
      </c>
      <c r="Q784" s="102">
        <f t="shared" si="437"/>
        <v>41.213000000000001</v>
      </c>
      <c r="R784" s="48">
        <f t="shared" ref="R784:R810" si="438">Q784+P784+O784+N784</f>
        <v>80.00800000000001</v>
      </c>
      <c r="S784" s="72"/>
    </row>
    <row r="785" spans="1:19" customFormat="1" ht="15">
      <c r="A785" s="465"/>
      <c r="B785" s="488"/>
      <c r="C785" s="458"/>
      <c r="D785" s="458"/>
      <c r="E785" s="468"/>
      <c r="F785" s="458"/>
      <c r="G785" s="458"/>
      <c r="H785" s="458"/>
      <c r="I785" s="52" t="s">
        <v>25</v>
      </c>
      <c r="J785" s="514"/>
      <c r="K785" s="79" t="s">
        <v>26</v>
      </c>
      <c r="L785" s="321"/>
      <c r="M785" s="321"/>
      <c r="N785" s="107">
        <v>0</v>
      </c>
      <c r="O785" s="107">
        <v>0</v>
      </c>
      <c r="P785" s="107">
        <v>38.795000000000002</v>
      </c>
      <c r="Q785" s="107">
        <v>41.213000000000001</v>
      </c>
      <c r="R785" s="48">
        <f t="shared" si="438"/>
        <v>80.00800000000001</v>
      </c>
      <c r="S785" s="72"/>
    </row>
    <row r="786" spans="1:19" customFormat="1" ht="15">
      <c r="A786" s="465"/>
      <c r="B786" s="488"/>
      <c r="C786" s="458"/>
      <c r="D786" s="458"/>
      <c r="E786" s="468"/>
      <c r="F786" s="458"/>
      <c r="G786" s="458"/>
      <c r="H786" s="458"/>
      <c r="I786" s="54" t="s">
        <v>80</v>
      </c>
      <c r="J786" s="514"/>
      <c r="K786" s="138" t="s">
        <v>28</v>
      </c>
      <c r="L786" s="138"/>
      <c r="M786" s="138"/>
      <c r="N786" s="102">
        <f>N788+N787</f>
        <v>0</v>
      </c>
      <c r="O786" s="102">
        <f t="shared" ref="O786:Q786" si="439">O788+O787</f>
        <v>0</v>
      </c>
      <c r="P786" s="102">
        <f t="shared" si="439"/>
        <v>264.77699999999999</v>
      </c>
      <c r="Q786" s="102">
        <f t="shared" si="439"/>
        <v>350.98</v>
      </c>
      <c r="R786" s="48">
        <f t="shared" si="438"/>
        <v>615.75700000000006</v>
      </c>
      <c r="S786" s="72"/>
    </row>
    <row r="787" spans="1:19" customFormat="1" ht="25.5">
      <c r="A787" s="465"/>
      <c r="B787" s="488"/>
      <c r="C787" s="458"/>
      <c r="D787" s="458"/>
      <c r="E787" s="468"/>
      <c r="F787" s="458"/>
      <c r="G787" s="458"/>
      <c r="H787" s="458"/>
      <c r="I787" s="52" t="s">
        <v>34</v>
      </c>
      <c r="J787" s="514"/>
      <c r="K787" s="79" t="s">
        <v>35</v>
      </c>
      <c r="L787" s="321"/>
      <c r="M787" s="321"/>
      <c r="N787" s="107">
        <v>0</v>
      </c>
      <c r="O787" s="102">
        <v>0</v>
      </c>
      <c r="P787" s="107">
        <v>0.44800000000000001</v>
      </c>
      <c r="Q787" s="107">
        <v>0</v>
      </c>
      <c r="R787" s="48">
        <f t="shared" si="438"/>
        <v>0.44800000000000001</v>
      </c>
      <c r="S787" s="72"/>
    </row>
    <row r="788" spans="1:19" customFormat="1" ht="15">
      <c r="A788" s="465"/>
      <c r="B788" s="488"/>
      <c r="C788" s="458"/>
      <c r="D788" s="458"/>
      <c r="E788" s="468"/>
      <c r="F788" s="458"/>
      <c r="G788" s="458"/>
      <c r="H788" s="458"/>
      <c r="I788" s="52" t="s">
        <v>25</v>
      </c>
      <c r="J788" s="514"/>
      <c r="K788" s="79" t="s">
        <v>26</v>
      </c>
      <c r="L788" s="321"/>
      <c r="M788" s="321"/>
      <c r="N788" s="107">
        <v>0</v>
      </c>
      <c r="O788" s="107">
        <v>0</v>
      </c>
      <c r="P788" s="107">
        <v>264.32900000000001</v>
      </c>
      <c r="Q788" s="107">
        <v>350.98</v>
      </c>
      <c r="R788" s="48">
        <f t="shared" si="438"/>
        <v>615.30899999999997</v>
      </c>
      <c r="S788" s="72"/>
    </row>
    <row r="789" spans="1:19" customFormat="1" ht="25.5">
      <c r="A789" s="465"/>
      <c r="B789" s="488"/>
      <c r="C789" s="458"/>
      <c r="D789" s="458"/>
      <c r="E789" s="468"/>
      <c r="F789" s="458"/>
      <c r="G789" s="458"/>
      <c r="H789" s="458"/>
      <c r="I789" s="54" t="s">
        <v>89</v>
      </c>
      <c r="J789" s="514"/>
      <c r="K789" s="138" t="s">
        <v>90</v>
      </c>
      <c r="L789" s="138"/>
      <c r="M789" s="138"/>
      <c r="N789" s="102">
        <f>N790</f>
        <v>0</v>
      </c>
      <c r="O789" s="102">
        <f t="shared" ref="O789:Q789" si="440">O790</f>
        <v>0</v>
      </c>
      <c r="P789" s="102">
        <f t="shared" si="440"/>
        <v>11.079000000000001</v>
      </c>
      <c r="Q789" s="102">
        <f t="shared" si="440"/>
        <v>0</v>
      </c>
      <c r="R789" s="48">
        <f t="shared" si="438"/>
        <v>11.079000000000001</v>
      </c>
      <c r="S789" s="72"/>
    </row>
    <row r="790" spans="1:19" customFormat="1" ht="15">
      <c r="A790" s="465"/>
      <c r="B790" s="488"/>
      <c r="C790" s="458"/>
      <c r="D790" s="458"/>
      <c r="E790" s="468"/>
      <c r="F790" s="458"/>
      <c r="G790" s="458"/>
      <c r="H790" s="458"/>
      <c r="I790" s="52" t="s">
        <v>25</v>
      </c>
      <c r="J790" s="514"/>
      <c r="K790" s="79" t="s">
        <v>26</v>
      </c>
      <c r="L790" s="321"/>
      <c r="M790" s="321"/>
      <c r="N790" s="107">
        <v>0</v>
      </c>
      <c r="O790" s="107">
        <v>0</v>
      </c>
      <c r="P790" s="107">
        <v>11.079000000000001</v>
      </c>
      <c r="Q790" s="107">
        <v>0</v>
      </c>
      <c r="R790" s="48">
        <f t="shared" si="438"/>
        <v>11.079000000000001</v>
      </c>
      <c r="S790" s="72"/>
    </row>
    <row r="791" spans="1:19" customFormat="1" ht="38.25">
      <c r="A791" s="465"/>
      <c r="B791" s="488"/>
      <c r="C791" s="458"/>
      <c r="D791" s="458"/>
      <c r="E791" s="468"/>
      <c r="F791" s="458"/>
      <c r="G791" s="458"/>
      <c r="H791" s="458"/>
      <c r="I791" s="54" t="s">
        <v>81</v>
      </c>
      <c r="J791" s="514"/>
      <c r="K791" s="138" t="s">
        <v>39</v>
      </c>
      <c r="L791" s="138"/>
      <c r="M791" s="138"/>
      <c r="N791" s="102">
        <f>N792</f>
        <v>0</v>
      </c>
      <c r="O791" s="102">
        <f t="shared" ref="O791:Q791" si="441">O792</f>
        <v>0</v>
      </c>
      <c r="P791" s="102">
        <f t="shared" si="441"/>
        <v>3</v>
      </c>
      <c r="Q791" s="102">
        <f t="shared" si="441"/>
        <v>5.8250000000000002</v>
      </c>
      <c r="R791" s="48">
        <f t="shared" si="438"/>
        <v>8.8249999999999993</v>
      </c>
      <c r="S791" s="72"/>
    </row>
    <row r="792" spans="1:19" customFormat="1" ht="15">
      <c r="A792" s="465"/>
      <c r="B792" s="488"/>
      <c r="C792" s="458"/>
      <c r="D792" s="458"/>
      <c r="E792" s="468"/>
      <c r="F792" s="458"/>
      <c r="G792" s="458"/>
      <c r="H792" s="458"/>
      <c r="I792" s="52" t="s">
        <v>25</v>
      </c>
      <c r="J792" s="514"/>
      <c r="K792" s="79" t="s">
        <v>26</v>
      </c>
      <c r="L792" s="321"/>
      <c r="M792" s="321"/>
      <c r="N792" s="107">
        <v>0</v>
      </c>
      <c r="O792" s="107">
        <v>0</v>
      </c>
      <c r="P792" s="107">
        <v>3</v>
      </c>
      <c r="Q792" s="107">
        <v>5.8250000000000002</v>
      </c>
      <c r="R792" s="48">
        <f t="shared" si="438"/>
        <v>8.8249999999999993</v>
      </c>
      <c r="S792" s="72"/>
    </row>
    <row r="793" spans="1:19" customFormat="1" ht="63.75">
      <c r="A793" s="465"/>
      <c r="B793" s="488"/>
      <c r="C793" s="458"/>
      <c r="D793" s="458"/>
      <c r="E793" s="468"/>
      <c r="F793" s="458"/>
      <c r="G793" s="458"/>
      <c r="H793" s="458"/>
      <c r="I793" s="54" t="s">
        <v>82</v>
      </c>
      <c r="J793" s="514"/>
      <c r="K793" s="138" t="s">
        <v>54</v>
      </c>
      <c r="L793" s="138"/>
      <c r="M793" s="138"/>
      <c r="N793" s="102">
        <f>N794</f>
        <v>0</v>
      </c>
      <c r="O793" s="102">
        <f t="shared" ref="O793" si="442">O794</f>
        <v>0</v>
      </c>
      <c r="P793" s="102">
        <f t="shared" ref="P793" si="443">P794</f>
        <v>16</v>
      </c>
      <c r="Q793" s="102">
        <f t="shared" ref="Q793" si="444">Q794</f>
        <v>20.175000000000001</v>
      </c>
      <c r="R793" s="48">
        <f t="shared" si="438"/>
        <v>36.174999999999997</v>
      </c>
      <c r="S793" s="72"/>
    </row>
    <row r="794" spans="1:19" customFormat="1" ht="15">
      <c r="A794" s="465"/>
      <c r="B794" s="488"/>
      <c r="C794" s="458"/>
      <c r="D794" s="458"/>
      <c r="E794" s="468"/>
      <c r="F794" s="458"/>
      <c r="G794" s="458"/>
      <c r="H794" s="458"/>
      <c r="I794" s="52" t="s">
        <v>25</v>
      </c>
      <c r="J794" s="514"/>
      <c r="K794" s="79" t="s">
        <v>26</v>
      </c>
      <c r="L794" s="321"/>
      <c r="M794" s="321"/>
      <c r="N794" s="107">
        <v>0</v>
      </c>
      <c r="O794" s="107">
        <v>0</v>
      </c>
      <c r="P794" s="107">
        <v>16</v>
      </c>
      <c r="Q794" s="107">
        <v>20.175000000000001</v>
      </c>
      <c r="R794" s="48">
        <f t="shared" si="438"/>
        <v>36.174999999999997</v>
      </c>
      <c r="S794" s="72"/>
    </row>
    <row r="795" spans="1:19" customFormat="1" ht="25.5">
      <c r="A795" s="465"/>
      <c r="B795" s="488"/>
      <c r="C795" s="458"/>
      <c r="D795" s="458"/>
      <c r="E795" s="468"/>
      <c r="F795" s="458"/>
      <c r="G795" s="458"/>
      <c r="H795" s="458"/>
      <c r="I795" s="54" t="s">
        <v>203</v>
      </c>
      <c r="J795" s="514"/>
      <c r="K795" s="138" t="s">
        <v>57</v>
      </c>
      <c r="L795" s="138"/>
      <c r="M795" s="138"/>
      <c r="N795" s="102">
        <f>N796</f>
        <v>0</v>
      </c>
      <c r="O795" s="102">
        <f t="shared" ref="O795" si="445">O796</f>
        <v>0</v>
      </c>
      <c r="P795" s="102">
        <f t="shared" ref="P795" si="446">P796</f>
        <v>0.98899999999999999</v>
      </c>
      <c r="Q795" s="102">
        <f t="shared" ref="Q795" si="447">Q796</f>
        <v>0</v>
      </c>
      <c r="R795" s="48">
        <f t="shared" si="438"/>
        <v>0.98899999999999999</v>
      </c>
      <c r="S795" s="72"/>
    </row>
    <row r="796" spans="1:19" customFormat="1" ht="15">
      <c r="A796" s="465"/>
      <c r="B796" s="488"/>
      <c r="C796" s="458"/>
      <c r="D796" s="458"/>
      <c r="E796" s="468"/>
      <c r="F796" s="458"/>
      <c r="G796" s="458"/>
      <c r="H796" s="458"/>
      <c r="I796" s="52" t="s">
        <v>25</v>
      </c>
      <c r="J796" s="514"/>
      <c r="K796" s="79" t="s">
        <v>26</v>
      </c>
      <c r="L796" s="321"/>
      <c r="M796" s="321"/>
      <c r="N796" s="107">
        <v>0</v>
      </c>
      <c r="O796" s="107">
        <v>0</v>
      </c>
      <c r="P796" s="107">
        <v>0.98899999999999999</v>
      </c>
      <c r="Q796" s="107">
        <v>0</v>
      </c>
      <c r="R796" s="48">
        <f t="shared" si="438"/>
        <v>0.98899999999999999</v>
      </c>
      <c r="S796" s="72"/>
    </row>
    <row r="797" spans="1:19" customFormat="1" ht="38.25">
      <c r="A797" s="465"/>
      <c r="B797" s="488"/>
      <c r="C797" s="458"/>
      <c r="D797" s="458"/>
      <c r="E797" s="468"/>
      <c r="F797" s="458"/>
      <c r="G797" s="458"/>
      <c r="H797" s="458"/>
      <c r="I797" s="54" t="s">
        <v>43</v>
      </c>
      <c r="J797" s="514"/>
      <c r="K797" s="138" t="s">
        <v>76</v>
      </c>
      <c r="L797" s="138"/>
      <c r="M797" s="138"/>
      <c r="N797" s="102">
        <f>N798</f>
        <v>0</v>
      </c>
      <c r="O797" s="102">
        <f t="shared" ref="O797" si="448">O798</f>
        <v>0</v>
      </c>
      <c r="P797" s="102">
        <f t="shared" ref="P797" si="449">P798</f>
        <v>3.98</v>
      </c>
      <c r="Q797" s="102">
        <f t="shared" ref="Q797" si="450">Q798</f>
        <v>0.751</v>
      </c>
      <c r="R797" s="48">
        <f t="shared" si="438"/>
        <v>4.7309999999999999</v>
      </c>
      <c r="S797" s="72"/>
    </row>
    <row r="798" spans="1:19" customFormat="1" ht="15">
      <c r="A798" s="466"/>
      <c r="B798" s="489"/>
      <c r="C798" s="458"/>
      <c r="D798" s="458"/>
      <c r="E798" s="468"/>
      <c r="F798" s="458"/>
      <c r="G798" s="458"/>
      <c r="H798" s="458"/>
      <c r="I798" s="52" t="s">
        <v>25</v>
      </c>
      <c r="J798" s="515"/>
      <c r="K798" s="79" t="s">
        <v>26</v>
      </c>
      <c r="L798" s="321"/>
      <c r="M798" s="321"/>
      <c r="N798" s="107">
        <v>0</v>
      </c>
      <c r="O798" s="107">
        <v>0</v>
      </c>
      <c r="P798" s="107">
        <v>3.98</v>
      </c>
      <c r="Q798" s="107">
        <v>0.751</v>
      </c>
      <c r="R798" s="48">
        <f t="shared" si="438"/>
        <v>4.7309999999999999</v>
      </c>
      <c r="S798" s="72"/>
    </row>
    <row r="799" spans="1:19" customFormat="1" ht="35.25" customHeight="1">
      <c r="A799" s="464">
        <v>14</v>
      </c>
      <c r="B799" s="487" t="s">
        <v>204</v>
      </c>
      <c r="C799" s="458"/>
      <c r="D799" s="458"/>
      <c r="E799" s="468"/>
      <c r="F799" s="458"/>
      <c r="G799" s="458"/>
      <c r="H799" s="458"/>
      <c r="I799" s="40" t="s">
        <v>22</v>
      </c>
      <c r="J799" s="513">
        <v>457</v>
      </c>
      <c r="K799" s="140"/>
      <c r="L799" s="140"/>
      <c r="M799" s="140"/>
      <c r="N799" s="82">
        <f>N800</f>
        <v>0</v>
      </c>
      <c r="O799" s="82">
        <f t="shared" ref="O799:Q800" si="451">O800</f>
        <v>21.468</v>
      </c>
      <c r="P799" s="82">
        <f t="shared" si="451"/>
        <v>23.436</v>
      </c>
      <c r="Q799" s="82">
        <f t="shared" si="451"/>
        <v>28.677</v>
      </c>
      <c r="R799" s="43">
        <f t="shared" si="438"/>
        <v>73.581000000000003</v>
      </c>
      <c r="S799" s="25"/>
    </row>
    <row r="800" spans="1:19" customFormat="1" ht="38.25">
      <c r="A800" s="465"/>
      <c r="B800" s="488"/>
      <c r="C800" s="458"/>
      <c r="D800" s="458"/>
      <c r="E800" s="468"/>
      <c r="F800" s="458"/>
      <c r="G800" s="458"/>
      <c r="H800" s="458"/>
      <c r="I800" s="54" t="s">
        <v>205</v>
      </c>
      <c r="J800" s="514"/>
      <c r="K800" s="138" t="s">
        <v>52</v>
      </c>
      <c r="L800" s="138"/>
      <c r="M800" s="138"/>
      <c r="N800" s="102">
        <f>N801</f>
        <v>0</v>
      </c>
      <c r="O800" s="102">
        <f t="shared" si="451"/>
        <v>21.468</v>
      </c>
      <c r="P800" s="102">
        <f t="shared" si="451"/>
        <v>23.436</v>
      </c>
      <c r="Q800" s="102">
        <f t="shared" si="451"/>
        <v>28.677</v>
      </c>
      <c r="R800" s="48">
        <f t="shared" si="438"/>
        <v>73.581000000000003</v>
      </c>
      <c r="S800" s="72"/>
    </row>
    <row r="801" spans="1:19" customFormat="1" ht="15">
      <c r="A801" s="466"/>
      <c r="B801" s="489"/>
      <c r="C801" s="458"/>
      <c r="D801" s="458"/>
      <c r="E801" s="468"/>
      <c r="F801" s="458"/>
      <c r="G801" s="458"/>
      <c r="H801" s="458"/>
      <c r="I801" s="52" t="s">
        <v>25</v>
      </c>
      <c r="J801" s="515"/>
      <c r="K801" s="79" t="s">
        <v>26</v>
      </c>
      <c r="L801" s="321"/>
      <c r="M801" s="321"/>
      <c r="N801" s="107">
        <v>0</v>
      </c>
      <c r="O801" s="107">
        <v>21.468</v>
      </c>
      <c r="P801" s="107">
        <v>23.436</v>
      </c>
      <c r="Q801" s="107">
        <v>28.677</v>
      </c>
      <c r="R801" s="48">
        <f t="shared" si="438"/>
        <v>73.581000000000003</v>
      </c>
      <c r="S801" s="72"/>
    </row>
    <row r="802" spans="1:19" customFormat="1" ht="15" customHeight="1">
      <c r="A802" s="464">
        <v>15</v>
      </c>
      <c r="B802" s="487" t="s">
        <v>206</v>
      </c>
      <c r="C802" s="458"/>
      <c r="D802" s="458"/>
      <c r="E802" s="468"/>
      <c r="F802" s="458"/>
      <c r="G802" s="458"/>
      <c r="H802" s="458"/>
      <c r="I802" s="40" t="s">
        <v>22</v>
      </c>
      <c r="J802" s="513">
        <v>457</v>
      </c>
      <c r="K802" s="140"/>
      <c r="L802" s="140"/>
      <c r="M802" s="140"/>
      <c r="N802" s="82">
        <f>N803</f>
        <v>0</v>
      </c>
      <c r="O802" s="82">
        <f>O803+O805</f>
        <v>125.514</v>
      </c>
      <c r="P802" s="82">
        <f t="shared" ref="P802:Q802" si="452">P803+P805</f>
        <v>147.33900000000003</v>
      </c>
      <c r="Q802" s="82">
        <f t="shared" si="452"/>
        <v>177.69200000000001</v>
      </c>
      <c r="R802" s="43">
        <f t="shared" ref="R802" si="453">Q802+P802+O802+N802</f>
        <v>450.54500000000007</v>
      </c>
      <c r="S802" s="25"/>
    </row>
    <row r="803" spans="1:19" customFormat="1" ht="25.5">
      <c r="A803" s="465"/>
      <c r="B803" s="488"/>
      <c r="C803" s="458"/>
      <c r="D803" s="458"/>
      <c r="E803" s="468"/>
      <c r="F803" s="458"/>
      <c r="G803" s="458"/>
      <c r="H803" s="458"/>
      <c r="I803" s="52" t="s">
        <v>86</v>
      </c>
      <c r="J803" s="514"/>
      <c r="K803" s="138" t="s">
        <v>37</v>
      </c>
      <c r="L803" s="138"/>
      <c r="M803" s="138"/>
      <c r="N803" s="102">
        <f>N804</f>
        <v>0</v>
      </c>
      <c r="O803" s="102">
        <f t="shared" ref="O803" si="454">O804</f>
        <v>124.014</v>
      </c>
      <c r="P803" s="102">
        <f t="shared" ref="P803" si="455">P804</f>
        <v>144.49700000000001</v>
      </c>
      <c r="Q803" s="102">
        <f t="shared" ref="Q803" si="456">Q804</f>
        <v>177.69200000000001</v>
      </c>
      <c r="R803" s="48">
        <f t="shared" si="438"/>
        <v>446.20300000000003</v>
      </c>
      <c r="S803" s="72"/>
    </row>
    <row r="804" spans="1:19" customFormat="1" ht="15">
      <c r="A804" s="465"/>
      <c r="B804" s="488"/>
      <c r="C804" s="458"/>
      <c r="D804" s="458"/>
      <c r="E804" s="468"/>
      <c r="F804" s="458"/>
      <c r="G804" s="458"/>
      <c r="H804" s="458"/>
      <c r="I804" s="52" t="s">
        <v>25</v>
      </c>
      <c r="J804" s="514"/>
      <c r="K804" s="79" t="s">
        <v>26</v>
      </c>
      <c r="L804" s="321"/>
      <c r="M804" s="321"/>
      <c r="N804" s="107">
        <v>0</v>
      </c>
      <c r="O804" s="107">
        <v>124.014</v>
      </c>
      <c r="P804" s="107">
        <v>144.49700000000001</v>
      </c>
      <c r="Q804" s="107">
        <v>177.69200000000001</v>
      </c>
      <c r="R804" s="48">
        <f t="shared" si="438"/>
        <v>446.20300000000003</v>
      </c>
      <c r="S804" s="72"/>
    </row>
    <row r="805" spans="1:19" customFormat="1" ht="38.25">
      <c r="A805" s="465"/>
      <c r="B805" s="488"/>
      <c r="C805" s="458"/>
      <c r="D805" s="458"/>
      <c r="E805" s="468"/>
      <c r="F805" s="458"/>
      <c r="G805" s="458"/>
      <c r="H805" s="458"/>
      <c r="I805" s="54" t="s">
        <v>43</v>
      </c>
      <c r="J805" s="514"/>
      <c r="K805" s="138" t="s">
        <v>76</v>
      </c>
      <c r="L805" s="138"/>
      <c r="M805" s="138"/>
      <c r="N805" s="102">
        <f t="shared" ref="N805:Q805" si="457">N806</f>
        <v>0</v>
      </c>
      <c r="O805" s="102">
        <f t="shared" si="457"/>
        <v>1.5</v>
      </c>
      <c r="P805" s="102">
        <f t="shared" si="457"/>
        <v>2.8420000000000001</v>
      </c>
      <c r="Q805" s="102">
        <f t="shared" si="457"/>
        <v>0</v>
      </c>
      <c r="R805" s="48">
        <f t="shared" si="438"/>
        <v>4.3420000000000005</v>
      </c>
      <c r="S805" s="72"/>
    </row>
    <row r="806" spans="1:19" customFormat="1" ht="15">
      <c r="A806" s="466"/>
      <c r="B806" s="489"/>
      <c r="C806" s="458"/>
      <c r="D806" s="458"/>
      <c r="E806" s="468"/>
      <c r="F806" s="458"/>
      <c r="G806" s="458"/>
      <c r="H806" s="458"/>
      <c r="I806" s="52" t="s">
        <v>25</v>
      </c>
      <c r="J806" s="515"/>
      <c r="K806" s="79" t="s">
        <v>26</v>
      </c>
      <c r="L806" s="321"/>
      <c r="M806" s="321"/>
      <c r="N806" s="107">
        <v>0</v>
      </c>
      <c r="O806" s="107">
        <v>1.5</v>
      </c>
      <c r="P806" s="107">
        <v>2.8420000000000001</v>
      </c>
      <c r="Q806" s="107">
        <v>0</v>
      </c>
      <c r="R806" s="48">
        <f t="shared" si="438"/>
        <v>4.3420000000000005</v>
      </c>
      <c r="S806" s="72"/>
    </row>
    <row r="807" spans="1:19" customFormat="1" ht="15" customHeight="1">
      <c r="A807" s="464">
        <v>16</v>
      </c>
      <c r="B807" s="487" t="s">
        <v>207</v>
      </c>
      <c r="C807" s="458"/>
      <c r="D807" s="458"/>
      <c r="E807" s="468"/>
      <c r="F807" s="458"/>
      <c r="G807" s="458"/>
      <c r="H807" s="458"/>
      <c r="I807" s="40" t="s">
        <v>22</v>
      </c>
      <c r="J807" s="139"/>
      <c r="K807" s="141"/>
      <c r="L807" s="141"/>
      <c r="M807" s="141"/>
      <c r="N807" s="82">
        <f>N808</f>
        <v>0</v>
      </c>
      <c r="O807" s="82">
        <f t="shared" ref="O807:Q807" si="458">O808</f>
        <v>263.37700000000001</v>
      </c>
      <c r="P807" s="82">
        <f t="shared" si="458"/>
        <v>319.68400000000003</v>
      </c>
      <c r="Q807" s="82">
        <f t="shared" si="458"/>
        <v>440.14299999999997</v>
      </c>
      <c r="R807" s="43">
        <f t="shared" si="438"/>
        <v>1023.204</v>
      </c>
      <c r="S807" s="25"/>
    </row>
    <row r="808" spans="1:19" customFormat="1" ht="25.5">
      <c r="A808" s="465"/>
      <c r="B808" s="488"/>
      <c r="C808" s="458"/>
      <c r="D808" s="458"/>
      <c r="E808" s="468"/>
      <c r="F808" s="458"/>
      <c r="G808" s="458"/>
      <c r="H808" s="458"/>
      <c r="I808" s="54" t="s">
        <v>89</v>
      </c>
      <c r="J808" s="139"/>
      <c r="K808" s="138" t="s">
        <v>90</v>
      </c>
      <c r="L808" s="138"/>
      <c r="M808" s="138"/>
      <c r="N808" s="102">
        <f>N809+N810</f>
        <v>0</v>
      </c>
      <c r="O808" s="102">
        <f t="shared" ref="O808:Q808" si="459">O809+O810</f>
        <v>263.37700000000001</v>
      </c>
      <c r="P808" s="102">
        <f t="shared" si="459"/>
        <v>319.68400000000003</v>
      </c>
      <c r="Q808" s="102">
        <f t="shared" si="459"/>
        <v>440.14299999999997</v>
      </c>
      <c r="R808" s="48">
        <f t="shared" si="438"/>
        <v>1023.204</v>
      </c>
      <c r="S808" s="33"/>
    </row>
    <row r="809" spans="1:19" customFormat="1" ht="25.5">
      <c r="A809" s="465"/>
      <c r="B809" s="488"/>
      <c r="C809" s="458"/>
      <c r="D809" s="458"/>
      <c r="E809" s="468"/>
      <c r="F809" s="458"/>
      <c r="G809" s="458"/>
      <c r="H809" s="458"/>
      <c r="I809" s="52" t="s">
        <v>34</v>
      </c>
      <c r="J809" s="139"/>
      <c r="K809" s="79" t="s">
        <v>35</v>
      </c>
      <c r="L809" s="321"/>
      <c r="M809" s="321"/>
      <c r="N809" s="107">
        <v>0</v>
      </c>
      <c r="O809" s="107">
        <v>0</v>
      </c>
      <c r="P809" s="107">
        <v>0.35099999999999998</v>
      </c>
      <c r="Q809" s="107">
        <v>0</v>
      </c>
      <c r="R809" s="48">
        <f t="shared" si="438"/>
        <v>0.35099999999999998</v>
      </c>
      <c r="S809" s="72"/>
    </row>
    <row r="810" spans="1:19" customFormat="1" ht="15">
      <c r="A810" s="466"/>
      <c r="B810" s="489"/>
      <c r="C810" s="458"/>
      <c r="D810" s="458"/>
      <c r="E810" s="468"/>
      <c r="F810" s="458"/>
      <c r="G810" s="458"/>
      <c r="H810" s="458"/>
      <c r="I810" s="52" t="s">
        <v>25</v>
      </c>
      <c r="J810" s="139"/>
      <c r="K810" s="79" t="s">
        <v>26</v>
      </c>
      <c r="L810" s="321"/>
      <c r="M810" s="321"/>
      <c r="N810" s="107">
        <v>0</v>
      </c>
      <c r="O810" s="107">
        <v>263.37700000000001</v>
      </c>
      <c r="P810" s="107">
        <v>319.33300000000003</v>
      </c>
      <c r="Q810" s="107">
        <v>440.14299999999997</v>
      </c>
      <c r="R810" s="48">
        <f t="shared" si="438"/>
        <v>1022.8530000000001</v>
      </c>
      <c r="S810" s="72"/>
    </row>
    <row r="811" spans="1:19" customFormat="1" ht="15">
      <c r="A811" s="31"/>
      <c r="B811" s="142" t="s">
        <v>92</v>
      </c>
      <c r="C811" s="458"/>
      <c r="D811" s="458"/>
      <c r="E811" s="468"/>
      <c r="F811" s="458"/>
      <c r="G811" s="458"/>
      <c r="H811" s="458"/>
      <c r="I811" s="52"/>
      <c r="J811" s="139"/>
      <c r="K811" s="79"/>
      <c r="L811" s="321"/>
      <c r="M811" s="321"/>
      <c r="N811" s="107"/>
      <c r="O811" s="107"/>
      <c r="P811" s="107"/>
      <c r="Q811" s="107"/>
      <c r="R811" s="48"/>
      <c r="S811" s="72"/>
    </row>
    <row r="812" spans="1:19" customFormat="1" ht="65.25" customHeight="1">
      <c r="A812" s="31">
        <v>17</v>
      </c>
      <c r="B812" s="143" t="s">
        <v>208</v>
      </c>
      <c r="C812" s="458"/>
      <c r="D812" s="458"/>
      <c r="E812" s="468"/>
      <c r="F812" s="458"/>
      <c r="G812" s="458"/>
      <c r="H812" s="458"/>
      <c r="I812" s="564"/>
      <c r="J812" s="565"/>
      <c r="K812" s="565"/>
      <c r="L812" s="565"/>
      <c r="M812" s="565"/>
      <c r="N812" s="565"/>
      <c r="O812" s="565"/>
      <c r="P812" s="565"/>
      <c r="Q812" s="565"/>
      <c r="R812" s="565"/>
      <c r="S812" s="566"/>
    </row>
    <row r="813" spans="1:19" customFormat="1" ht="15" customHeight="1">
      <c r="A813" s="464">
        <v>18</v>
      </c>
      <c r="B813" s="543" t="s">
        <v>209</v>
      </c>
      <c r="C813" s="458"/>
      <c r="D813" s="458"/>
      <c r="E813" s="468"/>
      <c r="F813" s="458"/>
      <c r="G813" s="458"/>
      <c r="H813" s="458"/>
      <c r="I813" s="40" t="s">
        <v>22</v>
      </c>
      <c r="J813" s="513">
        <v>458</v>
      </c>
      <c r="K813" s="140" t="s">
        <v>210</v>
      </c>
      <c r="L813" s="140"/>
      <c r="M813" s="140"/>
      <c r="N813" s="82">
        <f>N814+N816+N818+N821+N824+N827+N829+N831+N833+N837+N839+N842+N845+N847+N851+N853+N858+N860+N862+N864</f>
        <v>0</v>
      </c>
      <c r="O813" s="82">
        <f t="shared" ref="O813:Q813" si="460">O814+O816+O818+O821+O824+O827+O829+O831+O833+O837+O839+O842+O845+O847+O851+O853+O858+O860+O862+O864</f>
        <v>4810.1845028999996</v>
      </c>
      <c r="P813" s="82">
        <f>P814+P816+P818+P821+P824+P827+P829+P831+P833+P837+P839+P842+P845+P847+P851+P853+P858+P860+P862+P864</f>
        <v>4206.8269599999994</v>
      </c>
      <c r="Q813" s="82">
        <f t="shared" si="460"/>
        <v>4043.0059999999994</v>
      </c>
      <c r="R813" s="43">
        <f t="shared" ref="R813:R820" si="461">Q813+P813+O813+N813</f>
        <v>13060.017462899999</v>
      </c>
      <c r="S813" s="25"/>
    </row>
    <row r="814" spans="1:19" customFormat="1" ht="76.5">
      <c r="A814" s="465"/>
      <c r="B814" s="543"/>
      <c r="C814" s="458"/>
      <c r="D814" s="458"/>
      <c r="E814" s="468"/>
      <c r="F814" s="458"/>
      <c r="G814" s="458"/>
      <c r="H814" s="458"/>
      <c r="I814" s="54" t="s">
        <v>211</v>
      </c>
      <c r="J814" s="514"/>
      <c r="K814" s="68" t="s">
        <v>24</v>
      </c>
      <c r="L814" s="68"/>
      <c r="M814" s="68"/>
      <c r="N814" s="144">
        <f>N815</f>
        <v>0</v>
      </c>
      <c r="O814" s="144">
        <f t="shared" ref="O814:Q814" si="462">O815</f>
        <v>116.25</v>
      </c>
      <c r="P814" s="144">
        <f t="shared" si="462"/>
        <v>116.25700000000001</v>
      </c>
      <c r="Q814" s="144">
        <f t="shared" si="462"/>
        <v>169.245</v>
      </c>
      <c r="R814" s="48">
        <f t="shared" si="461"/>
        <v>401.75200000000001</v>
      </c>
      <c r="S814" s="72"/>
    </row>
    <row r="815" spans="1:19" customFormat="1" ht="15">
      <c r="A815" s="465"/>
      <c r="B815" s="543"/>
      <c r="C815" s="458"/>
      <c r="D815" s="458"/>
      <c r="E815" s="468"/>
      <c r="F815" s="458"/>
      <c r="G815" s="458"/>
      <c r="H815" s="458"/>
      <c r="I815" s="52" t="s">
        <v>25</v>
      </c>
      <c r="J815" s="514"/>
      <c r="K815" s="80" t="s">
        <v>26</v>
      </c>
      <c r="L815" s="322"/>
      <c r="M815" s="322"/>
      <c r="N815" s="145">
        <v>0</v>
      </c>
      <c r="O815" s="146">
        <v>116.25</v>
      </c>
      <c r="P815" s="147">
        <v>116.25700000000001</v>
      </c>
      <c r="Q815" s="147">
        <v>169.245</v>
      </c>
      <c r="R815" s="48">
        <f t="shared" si="461"/>
        <v>401.75200000000001</v>
      </c>
      <c r="S815" s="72"/>
    </row>
    <row r="816" spans="1:19" customFormat="1" ht="25.5">
      <c r="A816" s="465"/>
      <c r="B816" s="543"/>
      <c r="C816" s="458"/>
      <c r="D816" s="458"/>
      <c r="E816" s="468"/>
      <c r="F816" s="458"/>
      <c r="G816" s="458"/>
      <c r="H816" s="458"/>
      <c r="I816" s="54" t="s">
        <v>168</v>
      </c>
      <c r="J816" s="514"/>
      <c r="K816" s="68" t="s">
        <v>28</v>
      </c>
      <c r="L816" s="68"/>
      <c r="M816" s="68"/>
      <c r="N816" s="144">
        <f>N817</f>
        <v>0</v>
      </c>
      <c r="O816" s="144">
        <f t="shared" ref="O816:Q816" si="463">O817</f>
        <v>28.698</v>
      </c>
      <c r="P816" s="144">
        <f t="shared" si="463"/>
        <v>0.317</v>
      </c>
      <c r="Q816" s="144">
        <f t="shared" si="463"/>
        <v>42.042999999999999</v>
      </c>
      <c r="R816" s="48">
        <f t="shared" si="461"/>
        <v>71.057999999999993</v>
      </c>
      <c r="S816" s="72"/>
    </row>
    <row r="817" spans="1:19" customFormat="1" ht="14.25" customHeight="1">
      <c r="A817" s="465"/>
      <c r="B817" s="543"/>
      <c r="C817" s="458"/>
      <c r="D817" s="458"/>
      <c r="E817" s="468"/>
      <c r="F817" s="458"/>
      <c r="G817" s="458"/>
      <c r="H817" s="458"/>
      <c r="I817" s="52" t="s">
        <v>25</v>
      </c>
      <c r="J817" s="514"/>
      <c r="K817" s="70" t="s">
        <v>26</v>
      </c>
      <c r="L817" s="35"/>
      <c r="M817" s="35"/>
      <c r="N817" s="148">
        <v>0</v>
      </c>
      <c r="O817" s="148">
        <v>28.698</v>
      </c>
      <c r="P817" s="148">
        <v>0.317</v>
      </c>
      <c r="Q817" s="148">
        <v>42.042999999999999</v>
      </c>
      <c r="R817" s="48">
        <f t="shared" si="461"/>
        <v>71.057999999999993</v>
      </c>
      <c r="S817" s="72"/>
    </row>
    <row r="818" spans="1:19" customFormat="1" ht="25.5">
      <c r="A818" s="465"/>
      <c r="B818" s="543"/>
      <c r="C818" s="458"/>
      <c r="D818" s="458"/>
      <c r="E818" s="468"/>
      <c r="F818" s="458"/>
      <c r="G818" s="458"/>
      <c r="H818" s="458"/>
      <c r="I818" s="54" t="s">
        <v>212</v>
      </c>
      <c r="J818" s="514"/>
      <c r="K818" s="68" t="s">
        <v>35</v>
      </c>
      <c r="L818" s="68"/>
      <c r="M818" s="68"/>
      <c r="N818" s="144">
        <f>N819+N820</f>
        <v>0</v>
      </c>
      <c r="O818" s="144">
        <f t="shared" ref="O818:Q818" si="464">O819+O820</f>
        <v>258.85000000000002</v>
      </c>
      <c r="P818" s="144">
        <f t="shared" si="464"/>
        <v>164.55600000000001</v>
      </c>
      <c r="Q818" s="144">
        <f t="shared" si="464"/>
        <v>37.866999999999997</v>
      </c>
      <c r="R818" s="48">
        <f t="shared" si="461"/>
        <v>461.27300000000002</v>
      </c>
      <c r="S818" s="72"/>
    </row>
    <row r="819" spans="1:19" customFormat="1" ht="15">
      <c r="A819" s="465"/>
      <c r="B819" s="543"/>
      <c r="C819" s="458"/>
      <c r="D819" s="458"/>
      <c r="E819" s="468"/>
      <c r="F819" s="458"/>
      <c r="G819" s="458"/>
      <c r="H819" s="458"/>
      <c r="I819" s="52" t="s">
        <v>25</v>
      </c>
      <c r="J819" s="514"/>
      <c r="K819" s="80" t="s">
        <v>26</v>
      </c>
      <c r="L819" s="35"/>
      <c r="M819" s="35"/>
      <c r="N819" s="149">
        <v>0</v>
      </c>
      <c r="O819" s="149">
        <v>167.62100000000001</v>
      </c>
      <c r="P819" s="149">
        <v>164.55600000000001</v>
      </c>
      <c r="Q819" s="149">
        <v>37.866999999999997</v>
      </c>
      <c r="R819" s="48">
        <f t="shared" si="461"/>
        <v>370.04399999999998</v>
      </c>
      <c r="S819" s="72"/>
    </row>
    <row r="820" spans="1:19" customFormat="1" ht="25.5">
      <c r="A820" s="465"/>
      <c r="B820" s="543"/>
      <c r="C820" s="458"/>
      <c r="D820" s="458"/>
      <c r="E820" s="468"/>
      <c r="F820" s="458"/>
      <c r="G820" s="458"/>
      <c r="H820" s="458"/>
      <c r="I820" s="52" t="s">
        <v>47</v>
      </c>
      <c r="J820" s="514"/>
      <c r="K820" s="80" t="s">
        <v>48</v>
      </c>
      <c r="L820" s="322"/>
      <c r="M820" s="322"/>
      <c r="N820" s="150">
        <v>0</v>
      </c>
      <c r="O820" s="150">
        <v>91.228999999999999</v>
      </c>
      <c r="P820" s="150">
        <v>0</v>
      </c>
      <c r="Q820" s="150">
        <v>0</v>
      </c>
      <c r="R820" s="48">
        <f t="shared" si="461"/>
        <v>91.228999999999999</v>
      </c>
      <c r="S820" s="72"/>
    </row>
    <row r="821" spans="1:19" customFormat="1" ht="25.5">
      <c r="A821" s="465"/>
      <c r="B821" s="543"/>
      <c r="C821" s="458"/>
      <c r="D821" s="458"/>
      <c r="E821" s="468"/>
      <c r="F821" s="458"/>
      <c r="G821" s="458"/>
      <c r="H821" s="458"/>
      <c r="I821" s="54" t="s">
        <v>213</v>
      </c>
      <c r="J821" s="514"/>
      <c r="K821" s="68" t="s">
        <v>214</v>
      </c>
      <c r="L821" s="68"/>
      <c r="M821" s="68"/>
      <c r="N821" s="144">
        <f>N822+N823</f>
        <v>0</v>
      </c>
      <c r="O821" s="144">
        <f t="shared" ref="O821:Q821" si="465">O822+O823</f>
        <v>74.760999999999996</v>
      </c>
      <c r="P821" s="144">
        <f t="shared" si="465"/>
        <v>228.76499999999999</v>
      </c>
      <c r="Q821" s="144">
        <f t="shared" si="465"/>
        <v>96.316999999999993</v>
      </c>
      <c r="R821" s="48">
        <f t="shared" ref="R821:R867" si="466">Q821+P821+O821+N821</f>
        <v>399.84299999999996</v>
      </c>
      <c r="S821" s="72"/>
    </row>
    <row r="822" spans="1:19" customFormat="1" ht="15">
      <c r="A822" s="465"/>
      <c r="B822" s="543"/>
      <c r="C822" s="458"/>
      <c r="D822" s="458"/>
      <c r="E822" s="468"/>
      <c r="F822" s="458"/>
      <c r="G822" s="458"/>
      <c r="H822" s="458"/>
      <c r="I822" s="52" t="s">
        <v>25</v>
      </c>
      <c r="J822" s="514"/>
      <c r="K822" s="79" t="s">
        <v>26</v>
      </c>
      <c r="L822" s="35"/>
      <c r="M822" s="35"/>
      <c r="N822" s="151">
        <v>0</v>
      </c>
      <c r="O822" s="151">
        <v>74.760999999999996</v>
      </c>
      <c r="P822" s="151">
        <v>54.017000000000003</v>
      </c>
      <c r="Q822" s="51">
        <v>96.316999999999993</v>
      </c>
      <c r="R822" s="48">
        <f t="shared" si="466"/>
        <v>225.095</v>
      </c>
      <c r="S822" s="72"/>
    </row>
    <row r="823" spans="1:19" customFormat="1" ht="25.5">
      <c r="A823" s="465"/>
      <c r="B823" s="543"/>
      <c r="C823" s="458"/>
      <c r="D823" s="458"/>
      <c r="E823" s="468"/>
      <c r="F823" s="458"/>
      <c r="G823" s="458"/>
      <c r="H823" s="458"/>
      <c r="I823" s="52" t="s">
        <v>47</v>
      </c>
      <c r="J823" s="514"/>
      <c r="K823" s="70" t="s">
        <v>48</v>
      </c>
      <c r="L823" s="70"/>
      <c r="M823" s="70"/>
      <c r="N823" s="150">
        <v>0</v>
      </c>
      <c r="O823" s="150">
        <v>0</v>
      </c>
      <c r="P823" s="150">
        <v>174.74799999999999</v>
      </c>
      <c r="Q823" s="150">
        <v>0</v>
      </c>
      <c r="R823" s="48">
        <f t="shared" si="466"/>
        <v>174.74799999999999</v>
      </c>
      <c r="S823" s="72"/>
    </row>
    <row r="824" spans="1:19" customFormat="1" ht="25.5">
      <c r="A824" s="465"/>
      <c r="B824" s="543"/>
      <c r="C824" s="458"/>
      <c r="D824" s="458"/>
      <c r="E824" s="468"/>
      <c r="F824" s="458"/>
      <c r="G824" s="458"/>
      <c r="H824" s="458"/>
      <c r="I824" s="54" t="s">
        <v>27</v>
      </c>
      <c r="J824" s="514"/>
      <c r="K824" s="115" t="s">
        <v>186</v>
      </c>
      <c r="L824" s="115"/>
      <c r="M824" s="115"/>
      <c r="N824" s="144">
        <f>N825+N826</f>
        <v>0</v>
      </c>
      <c r="O824" s="144">
        <f t="shared" ref="O824:Q824" si="467">O825+O826</f>
        <v>8.19</v>
      </c>
      <c r="P824" s="144">
        <f t="shared" si="467"/>
        <v>0.38300000000000001</v>
      </c>
      <c r="Q824" s="144">
        <f t="shared" si="467"/>
        <v>142.97999999999999</v>
      </c>
      <c r="R824" s="48">
        <f t="shared" si="466"/>
        <v>151.553</v>
      </c>
      <c r="S824" s="72"/>
    </row>
    <row r="825" spans="1:19" customFormat="1" ht="15">
      <c r="A825" s="465"/>
      <c r="B825" s="543"/>
      <c r="C825" s="458"/>
      <c r="D825" s="458"/>
      <c r="E825" s="468"/>
      <c r="F825" s="458"/>
      <c r="G825" s="458"/>
      <c r="H825" s="458"/>
      <c r="I825" s="52" t="s">
        <v>25</v>
      </c>
      <c r="J825" s="514"/>
      <c r="K825" s="80" t="s">
        <v>26</v>
      </c>
      <c r="L825" s="322"/>
      <c r="M825" s="322"/>
      <c r="N825" s="150">
        <v>0</v>
      </c>
      <c r="O825" s="150">
        <v>8.19</v>
      </c>
      <c r="P825" s="150">
        <v>0.38300000000000001</v>
      </c>
      <c r="Q825" s="150">
        <v>16.651</v>
      </c>
      <c r="R825" s="48">
        <f t="shared" si="466"/>
        <v>25.223999999999997</v>
      </c>
      <c r="S825" s="72"/>
    </row>
    <row r="826" spans="1:19" customFormat="1" ht="25.5">
      <c r="A826" s="465"/>
      <c r="B826" s="543"/>
      <c r="C826" s="458"/>
      <c r="D826" s="458"/>
      <c r="E826" s="468"/>
      <c r="F826" s="458"/>
      <c r="G826" s="458"/>
      <c r="H826" s="458"/>
      <c r="I826" s="52" t="s">
        <v>47</v>
      </c>
      <c r="J826" s="514"/>
      <c r="K826" s="80" t="s">
        <v>48</v>
      </c>
      <c r="L826" s="322"/>
      <c r="M826" s="322"/>
      <c r="N826" s="150">
        <v>0</v>
      </c>
      <c r="O826" s="150">
        <v>0</v>
      </c>
      <c r="P826" s="150">
        <v>0</v>
      </c>
      <c r="Q826" s="150">
        <v>126.32899999999999</v>
      </c>
      <c r="R826" s="48">
        <f t="shared" si="466"/>
        <v>126.32899999999999</v>
      </c>
      <c r="S826" s="72"/>
    </row>
    <row r="827" spans="1:19" customFormat="1" ht="25.5">
      <c r="A827" s="465"/>
      <c r="B827" s="543"/>
      <c r="C827" s="458"/>
      <c r="D827" s="458"/>
      <c r="E827" s="468"/>
      <c r="F827" s="458"/>
      <c r="G827" s="458"/>
      <c r="H827" s="458"/>
      <c r="I827" s="54" t="s">
        <v>215</v>
      </c>
      <c r="J827" s="514"/>
      <c r="K827" s="123" t="s">
        <v>26</v>
      </c>
      <c r="L827" s="123"/>
      <c r="M827" s="123"/>
      <c r="N827" s="48">
        <f>N828</f>
        <v>0</v>
      </c>
      <c r="O827" s="48">
        <f t="shared" ref="O827:Q827" si="468">O828</f>
        <v>5.0010000000000003</v>
      </c>
      <c r="P827" s="48">
        <f t="shared" si="468"/>
        <v>0</v>
      </c>
      <c r="Q827" s="48">
        <f t="shared" si="468"/>
        <v>20</v>
      </c>
      <c r="R827" s="48">
        <f t="shared" si="466"/>
        <v>25.001000000000001</v>
      </c>
      <c r="S827" s="72"/>
    </row>
    <row r="828" spans="1:19" customFormat="1" ht="15">
      <c r="A828" s="465"/>
      <c r="B828" s="543"/>
      <c r="C828" s="458"/>
      <c r="D828" s="458"/>
      <c r="E828" s="468"/>
      <c r="F828" s="458"/>
      <c r="G828" s="458"/>
      <c r="H828" s="458"/>
      <c r="I828" s="52" t="s">
        <v>25</v>
      </c>
      <c r="J828" s="514"/>
      <c r="K828" s="152" t="s">
        <v>26</v>
      </c>
      <c r="L828" s="152"/>
      <c r="M828" s="152"/>
      <c r="N828" s="51">
        <v>0</v>
      </c>
      <c r="O828" s="51">
        <v>5.0010000000000003</v>
      </c>
      <c r="P828" s="51">
        <v>0</v>
      </c>
      <c r="Q828" s="51">
        <v>20</v>
      </c>
      <c r="R828" s="48">
        <f t="shared" si="466"/>
        <v>25.001000000000001</v>
      </c>
      <c r="S828" s="72"/>
    </row>
    <row r="829" spans="1:19" customFormat="1" ht="25.5">
      <c r="A829" s="465"/>
      <c r="B829" s="543"/>
      <c r="C829" s="458"/>
      <c r="D829" s="458"/>
      <c r="E829" s="468"/>
      <c r="F829" s="458"/>
      <c r="G829" s="458"/>
      <c r="H829" s="458"/>
      <c r="I829" s="54" t="s">
        <v>185</v>
      </c>
      <c r="J829" s="514"/>
      <c r="K829" s="123" t="s">
        <v>107</v>
      </c>
      <c r="L829" s="123"/>
      <c r="M829" s="123"/>
      <c r="N829" s="48">
        <f t="shared" ref="N829:Q829" si="469">N830</f>
        <v>0</v>
      </c>
      <c r="O829" s="48">
        <f t="shared" si="469"/>
        <v>0</v>
      </c>
      <c r="P829" s="48">
        <f t="shared" si="469"/>
        <v>86</v>
      </c>
      <c r="Q829" s="48">
        <f t="shared" si="469"/>
        <v>35.357999999999997</v>
      </c>
      <c r="R829" s="48">
        <f t="shared" si="466"/>
        <v>121.358</v>
      </c>
      <c r="S829" s="72"/>
    </row>
    <row r="830" spans="1:19" customFormat="1" ht="15">
      <c r="A830" s="465"/>
      <c r="B830" s="543"/>
      <c r="C830" s="458"/>
      <c r="D830" s="458"/>
      <c r="E830" s="468"/>
      <c r="F830" s="458"/>
      <c r="G830" s="458"/>
      <c r="H830" s="458"/>
      <c r="I830" s="52" t="s">
        <v>25</v>
      </c>
      <c r="J830" s="514"/>
      <c r="K830" s="152" t="s">
        <v>26</v>
      </c>
      <c r="L830" s="152"/>
      <c r="M830" s="152"/>
      <c r="N830" s="51">
        <v>0</v>
      </c>
      <c r="O830" s="51">
        <v>0</v>
      </c>
      <c r="P830" s="51">
        <v>86</v>
      </c>
      <c r="Q830" s="51">
        <v>35.357999999999997</v>
      </c>
      <c r="R830" s="48">
        <f t="shared" si="466"/>
        <v>121.358</v>
      </c>
      <c r="S830" s="72"/>
    </row>
    <row r="831" spans="1:19" customFormat="1" ht="25.5">
      <c r="A831" s="465"/>
      <c r="B831" s="543"/>
      <c r="C831" s="458"/>
      <c r="D831" s="458"/>
      <c r="E831" s="468"/>
      <c r="F831" s="458"/>
      <c r="G831" s="458"/>
      <c r="H831" s="458"/>
      <c r="I831" s="54" t="s">
        <v>153</v>
      </c>
      <c r="J831" s="514"/>
      <c r="K831" s="123" t="s">
        <v>216</v>
      </c>
      <c r="L831" s="123"/>
      <c r="M831" s="123"/>
      <c r="N831" s="48">
        <f>N832</f>
        <v>0</v>
      </c>
      <c r="O831" s="48">
        <f t="shared" ref="O831:Q831" si="470">O832</f>
        <v>235.53200000000001</v>
      </c>
      <c r="P831" s="48">
        <f t="shared" si="470"/>
        <v>80.959999999999994</v>
      </c>
      <c r="Q831" s="48">
        <f t="shared" si="470"/>
        <v>143.35300000000001</v>
      </c>
      <c r="R831" s="48">
        <f t="shared" si="466"/>
        <v>459.84500000000003</v>
      </c>
      <c r="S831" s="72"/>
    </row>
    <row r="832" spans="1:19" customFormat="1" ht="15">
      <c r="A832" s="465"/>
      <c r="B832" s="543"/>
      <c r="C832" s="458"/>
      <c r="D832" s="458"/>
      <c r="E832" s="468"/>
      <c r="F832" s="458"/>
      <c r="G832" s="458"/>
      <c r="H832" s="458"/>
      <c r="I832" s="52" t="s">
        <v>25</v>
      </c>
      <c r="J832" s="514"/>
      <c r="K832" s="152" t="s">
        <v>26</v>
      </c>
      <c r="L832" s="152"/>
      <c r="M832" s="152"/>
      <c r="N832" s="51">
        <v>0</v>
      </c>
      <c r="O832" s="51">
        <v>235.53200000000001</v>
      </c>
      <c r="P832" s="51">
        <v>80.959999999999994</v>
      </c>
      <c r="Q832" s="51">
        <v>143.35300000000001</v>
      </c>
      <c r="R832" s="48">
        <f t="shared" si="466"/>
        <v>459.84500000000003</v>
      </c>
      <c r="S832" s="72"/>
    </row>
    <row r="833" spans="1:19" customFormat="1" ht="15">
      <c r="A833" s="465"/>
      <c r="B833" s="543"/>
      <c r="C833" s="458"/>
      <c r="D833" s="458"/>
      <c r="E833" s="468"/>
      <c r="F833" s="458"/>
      <c r="G833" s="458"/>
      <c r="H833" s="458"/>
      <c r="I833" s="54" t="s">
        <v>141</v>
      </c>
      <c r="J833" s="514"/>
      <c r="K833" s="123" t="s">
        <v>217</v>
      </c>
      <c r="L833" s="123"/>
      <c r="M833" s="123"/>
      <c r="N833" s="48">
        <f>N834+N835+N836</f>
        <v>0</v>
      </c>
      <c r="O833" s="48">
        <f t="shared" ref="O833:Q833" si="471">O834+O835+O836</f>
        <v>410.45690589999998</v>
      </c>
      <c r="P833" s="48">
        <f t="shared" si="471"/>
        <v>113.31995999999999</v>
      </c>
      <c r="Q833" s="48">
        <f t="shared" si="471"/>
        <v>1</v>
      </c>
      <c r="R833" s="48">
        <f t="shared" si="466"/>
        <v>524.77686589999996</v>
      </c>
      <c r="S833" s="72"/>
    </row>
    <row r="834" spans="1:19" customFormat="1" ht="15">
      <c r="A834" s="465"/>
      <c r="B834" s="543"/>
      <c r="C834" s="458"/>
      <c r="D834" s="458"/>
      <c r="E834" s="468"/>
      <c r="F834" s="458"/>
      <c r="G834" s="458"/>
      <c r="H834" s="458"/>
      <c r="I834" s="52" t="s">
        <v>25</v>
      </c>
      <c r="J834" s="514"/>
      <c r="K834" s="152" t="s">
        <v>26</v>
      </c>
      <c r="L834" s="152"/>
      <c r="M834" s="152"/>
      <c r="N834" s="51">
        <v>0</v>
      </c>
      <c r="O834" s="51">
        <v>10.457000000000001</v>
      </c>
      <c r="P834" s="51">
        <v>0</v>
      </c>
      <c r="Q834" s="51">
        <v>1</v>
      </c>
      <c r="R834" s="48">
        <f t="shared" si="466"/>
        <v>11.457000000000001</v>
      </c>
      <c r="S834" s="72"/>
    </row>
    <row r="835" spans="1:19" customFormat="1" ht="25.5">
      <c r="A835" s="465"/>
      <c r="B835" s="543"/>
      <c r="C835" s="458"/>
      <c r="D835" s="458"/>
      <c r="E835" s="468"/>
      <c r="F835" s="458"/>
      <c r="G835" s="458"/>
      <c r="H835" s="458"/>
      <c r="I835" s="52" t="s">
        <v>218</v>
      </c>
      <c r="J835" s="514"/>
      <c r="K835" s="152" t="s">
        <v>48</v>
      </c>
      <c r="L835" s="152"/>
      <c r="M835" s="152"/>
      <c r="N835" s="51">
        <v>0</v>
      </c>
      <c r="O835" s="51">
        <v>0</v>
      </c>
      <c r="P835" s="51">
        <v>113.31995999999999</v>
      </c>
      <c r="Q835" s="51">
        <v>0</v>
      </c>
      <c r="R835" s="48">
        <f t="shared" si="466"/>
        <v>113.31995999999999</v>
      </c>
      <c r="S835" s="72"/>
    </row>
    <row r="836" spans="1:19" customFormat="1" ht="38.25">
      <c r="A836" s="465"/>
      <c r="B836" s="543"/>
      <c r="C836" s="458"/>
      <c r="D836" s="458"/>
      <c r="E836" s="468"/>
      <c r="F836" s="458"/>
      <c r="G836" s="458"/>
      <c r="H836" s="458"/>
      <c r="I836" s="52" t="s">
        <v>219</v>
      </c>
      <c r="J836" s="514"/>
      <c r="K836" s="152" t="s">
        <v>76</v>
      </c>
      <c r="L836" s="152"/>
      <c r="M836" s="152"/>
      <c r="N836" s="51">
        <v>0</v>
      </c>
      <c r="O836" s="51">
        <v>399.99990589999999</v>
      </c>
      <c r="P836" s="51">
        <v>0</v>
      </c>
      <c r="Q836" s="51">
        <v>0</v>
      </c>
      <c r="R836" s="48">
        <f t="shared" si="466"/>
        <v>399.99990589999999</v>
      </c>
      <c r="S836" s="72"/>
    </row>
    <row r="837" spans="1:19" customFormat="1" ht="25.5">
      <c r="A837" s="465"/>
      <c r="B837" s="543"/>
      <c r="C837" s="458"/>
      <c r="D837" s="458"/>
      <c r="E837" s="468"/>
      <c r="F837" s="458"/>
      <c r="G837" s="458"/>
      <c r="H837" s="458"/>
      <c r="I837" s="52" t="s">
        <v>220</v>
      </c>
      <c r="J837" s="514"/>
      <c r="K837" s="123" t="s">
        <v>60</v>
      </c>
      <c r="L837" s="123"/>
      <c r="M837" s="123"/>
      <c r="N837" s="48">
        <f>N838</f>
        <v>0</v>
      </c>
      <c r="O837" s="48">
        <f t="shared" ref="O837:Q837" si="472">O838</f>
        <v>0</v>
      </c>
      <c r="P837" s="48">
        <f t="shared" si="472"/>
        <v>34.72</v>
      </c>
      <c r="Q837" s="48">
        <f t="shared" si="472"/>
        <v>64.677999999999997</v>
      </c>
      <c r="R837" s="48">
        <f t="shared" si="466"/>
        <v>99.397999999999996</v>
      </c>
      <c r="S837" s="72"/>
    </row>
    <row r="838" spans="1:19" customFormat="1" ht="15">
      <c r="A838" s="465"/>
      <c r="B838" s="543"/>
      <c r="C838" s="458"/>
      <c r="D838" s="458"/>
      <c r="E838" s="468"/>
      <c r="F838" s="458"/>
      <c r="G838" s="458"/>
      <c r="H838" s="458"/>
      <c r="I838" s="52" t="s">
        <v>99</v>
      </c>
      <c r="J838" s="514"/>
      <c r="K838" s="152" t="s">
        <v>26</v>
      </c>
      <c r="L838" s="152"/>
      <c r="M838" s="152"/>
      <c r="N838" s="51">
        <v>0</v>
      </c>
      <c r="O838" s="51">
        <v>0</v>
      </c>
      <c r="P838" s="51">
        <v>34.72</v>
      </c>
      <c r="Q838" s="51">
        <v>64.677999999999997</v>
      </c>
      <c r="R838" s="48">
        <f t="shared" si="466"/>
        <v>99.397999999999996</v>
      </c>
      <c r="S838" s="72"/>
    </row>
    <row r="839" spans="1:19" customFormat="1" ht="25.5">
      <c r="A839" s="465"/>
      <c r="B839" s="543"/>
      <c r="C839" s="458"/>
      <c r="D839" s="458"/>
      <c r="E839" s="468"/>
      <c r="F839" s="458"/>
      <c r="G839" s="458"/>
      <c r="H839" s="458"/>
      <c r="I839" s="54" t="s">
        <v>137</v>
      </c>
      <c r="J839" s="514"/>
      <c r="K839" s="123" t="s">
        <v>62</v>
      </c>
      <c r="L839" s="123"/>
      <c r="M839" s="123"/>
      <c r="N839" s="48">
        <f>N840+N841</f>
        <v>0</v>
      </c>
      <c r="O839" s="48">
        <f t="shared" ref="O839:Q839" si="473">O840+O841</f>
        <v>227.81859700000001</v>
      </c>
      <c r="P839" s="48">
        <f t="shared" si="473"/>
        <v>505.68799999999999</v>
      </c>
      <c r="Q839" s="48">
        <f t="shared" si="473"/>
        <v>497.03199999999998</v>
      </c>
      <c r="R839" s="48">
        <f t="shared" si="466"/>
        <v>1230.538597</v>
      </c>
      <c r="S839" s="72"/>
    </row>
    <row r="840" spans="1:19" customFormat="1" ht="15">
      <c r="A840" s="465"/>
      <c r="B840" s="543"/>
      <c r="C840" s="458"/>
      <c r="D840" s="458"/>
      <c r="E840" s="468"/>
      <c r="F840" s="458"/>
      <c r="G840" s="458"/>
      <c r="H840" s="458"/>
      <c r="I840" s="52" t="s">
        <v>25</v>
      </c>
      <c r="J840" s="514"/>
      <c r="K840" s="152" t="s">
        <v>26</v>
      </c>
      <c r="L840" s="152"/>
      <c r="M840" s="152"/>
      <c r="N840" s="51">
        <v>0</v>
      </c>
      <c r="O840" s="51">
        <v>227.81859700000001</v>
      </c>
      <c r="P840" s="51">
        <v>441.07</v>
      </c>
      <c r="Q840" s="51">
        <v>497.03199999999998</v>
      </c>
      <c r="R840" s="48">
        <f t="shared" si="466"/>
        <v>1165.920597</v>
      </c>
      <c r="S840" s="72"/>
    </row>
    <row r="841" spans="1:19" customFormat="1" ht="25.5">
      <c r="A841" s="465"/>
      <c r="B841" s="543"/>
      <c r="C841" s="458"/>
      <c r="D841" s="458"/>
      <c r="E841" s="468"/>
      <c r="F841" s="458"/>
      <c r="G841" s="458"/>
      <c r="H841" s="458"/>
      <c r="I841" s="52" t="s">
        <v>218</v>
      </c>
      <c r="J841" s="514"/>
      <c r="K841" s="152" t="s">
        <v>48</v>
      </c>
      <c r="L841" s="152"/>
      <c r="M841" s="152"/>
      <c r="N841" s="51">
        <v>0</v>
      </c>
      <c r="O841" s="51">
        <v>0</v>
      </c>
      <c r="P841" s="51">
        <v>64.617999999999995</v>
      </c>
      <c r="Q841" s="51">
        <v>0</v>
      </c>
      <c r="R841" s="48">
        <f t="shared" si="466"/>
        <v>64.617999999999995</v>
      </c>
      <c r="S841" s="72"/>
    </row>
    <row r="842" spans="1:19" customFormat="1" ht="51">
      <c r="A842" s="465"/>
      <c r="B842" s="543"/>
      <c r="C842" s="458"/>
      <c r="D842" s="458"/>
      <c r="E842" s="468"/>
      <c r="F842" s="458"/>
      <c r="G842" s="458"/>
      <c r="H842" s="458"/>
      <c r="I842" s="54" t="s">
        <v>221</v>
      </c>
      <c r="J842" s="514"/>
      <c r="K842" s="123" t="s">
        <v>144</v>
      </c>
      <c r="L842" s="123"/>
      <c r="M842" s="123"/>
      <c r="N842" s="48">
        <f>N843+N844</f>
        <v>0</v>
      </c>
      <c r="O842" s="48">
        <f t="shared" ref="O842:Q842" si="474">O843+O844</f>
        <v>294.69200000000001</v>
      </c>
      <c r="P842" s="48">
        <f t="shared" si="474"/>
        <v>127.16300000000001</v>
      </c>
      <c r="Q842" s="48">
        <f t="shared" si="474"/>
        <v>55.807000000000002</v>
      </c>
      <c r="R842" s="48">
        <f t="shared" si="466"/>
        <v>477.66200000000003</v>
      </c>
      <c r="S842" s="72"/>
    </row>
    <row r="843" spans="1:19" customFormat="1" ht="15">
      <c r="A843" s="465"/>
      <c r="B843" s="543"/>
      <c r="C843" s="458"/>
      <c r="D843" s="458"/>
      <c r="E843" s="468"/>
      <c r="F843" s="458"/>
      <c r="G843" s="458"/>
      <c r="H843" s="458"/>
      <c r="I843" s="52" t="s">
        <v>25</v>
      </c>
      <c r="J843" s="514"/>
      <c r="K843" s="152" t="s">
        <v>26</v>
      </c>
      <c r="L843" s="152"/>
      <c r="M843" s="152"/>
      <c r="N843" s="51">
        <v>0</v>
      </c>
      <c r="O843" s="51">
        <v>41.25</v>
      </c>
      <c r="P843" s="51">
        <v>1.6739999999999999</v>
      </c>
      <c r="Q843" s="51">
        <v>55.807000000000002</v>
      </c>
      <c r="R843" s="48">
        <f t="shared" si="466"/>
        <v>98.730999999999995</v>
      </c>
      <c r="S843" s="72"/>
    </row>
    <row r="844" spans="1:19" customFormat="1" ht="25.5">
      <c r="A844" s="465"/>
      <c r="B844" s="543"/>
      <c r="C844" s="458"/>
      <c r="D844" s="458"/>
      <c r="E844" s="468"/>
      <c r="F844" s="458"/>
      <c r="G844" s="458"/>
      <c r="H844" s="458"/>
      <c r="I844" s="52" t="s">
        <v>47</v>
      </c>
      <c r="J844" s="514"/>
      <c r="K844" s="152" t="s">
        <v>48</v>
      </c>
      <c r="L844" s="152"/>
      <c r="M844" s="152"/>
      <c r="N844" s="51">
        <v>0</v>
      </c>
      <c r="O844" s="51">
        <v>253.44200000000001</v>
      </c>
      <c r="P844" s="51">
        <v>125.489</v>
      </c>
      <c r="Q844" s="51">
        <v>0</v>
      </c>
      <c r="R844" s="48">
        <f t="shared" si="466"/>
        <v>378.93100000000004</v>
      </c>
      <c r="S844" s="72"/>
    </row>
    <row r="845" spans="1:19" customFormat="1" ht="38.25">
      <c r="A845" s="465"/>
      <c r="B845" s="543"/>
      <c r="C845" s="458"/>
      <c r="D845" s="458"/>
      <c r="E845" s="468"/>
      <c r="F845" s="458"/>
      <c r="G845" s="458"/>
      <c r="H845" s="458"/>
      <c r="I845" s="54" t="s">
        <v>222</v>
      </c>
      <c r="J845" s="514"/>
      <c r="K845" s="123" t="s">
        <v>223</v>
      </c>
      <c r="L845" s="123"/>
      <c r="M845" s="123"/>
      <c r="N845" s="48">
        <f>N846</f>
        <v>0</v>
      </c>
      <c r="O845" s="48">
        <f t="shared" ref="O845:Q845" si="475">O846</f>
        <v>9.1709999999999994</v>
      </c>
      <c r="P845" s="48">
        <f t="shared" si="475"/>
        <v>0</v>
      </c>
      <c r="Q845" s="48">
        <f t="shared" si="475"/>
        <v>170.78299999999999</v>
      </c>
      <c r="R845" s="48">
        <f t="shared" si="466"/>
        <v>179.95399999999998</v>
      </c>
      <c r="S845" s="72"/>
    </row>
    <row r="846" spans="1:19" customFormat="1" ht="15">
      <c r="A846" s="465"/>
      <c r="B846" s="543"/>
      <c r="C846" s="458"/>
      <c r="D846" s="458"/>
      <c r="E846" s="468"/>
      <c r="F846" s="458"/>
      <c r="G846" s="458"/>
      <c r="H846" s="458"/>
      <c r="I846" s="52" t="s">
        <v>25</v>
      </c>
      <c r="J846" s="514"/>
      <c r="K846" s="152" t="s">
        <v>26</v>
      </c>
      <c r="L846" s="152"/>
      <c r="M846" s="152"/>
      <c r="N846" s="51">
        <v>0</v>
      </c>
      <c r="O846" s="51">
        <v>9.1709999999999994</v>
      </c>
      <c r="P846" s="51">
        <v>0</v>
      </c>
      <c r="Q846" s="51">
        <v>170.78299999999999</v>
      </c>
      <c r="R846" s="48">
        <f t="shared" si="466"/>
        <v>179.95399999999998</v>
      </c>
      <c r="S846" s="72"/>
    </row>
    <row r="847" spans="1:19" customFormat="1" ht="25.5">
      <c r="A847" s="465"/>
      <c r="B847" s="543"/>
      <c r="C847" s="458"/>
      <c r="D847" s="458"/>
      <c r="E847" s="468"/>
      <c r="F847" s="458"/>
      <c r="G847" s="458"/>
      <c r="H847" s="458"/>
      <c r="I847" s="54" t="s">
        <v>224</v>
      </c>
      <c r="J847" s="514"/>
      <c r="K847" s="123" t="s">
        <v>147</v>
      </c>
      <c r="L847" s="123"/>
      <c r="M847" s="123"/>
      <c r="N847" s="48">
        <f>N848+N849+N850</f>
        <v>0</v>
      </c>
      <c r="O847" s="48">
        <f t="shared" ref="O847:Q847" si="476">O848+O849+O850</f>
        <v>1427.711</v>
      </c>
      <c r="P847" s="48">
        <f t="shared" si="476"/>
        <v>160.41400000000002</v>
      </c>
      <c r="Q847" s="48">
        <f t="shared" si="476"/>
        <v>1081.5609999999999</v>
      </c>
      <c r="R847" s="48">
        <f t="shared" si="466"/>
        <v>2669.6859999999997</v>
      </c>
      <c r="S847" s="72"/>
    </row>
    <row r="848" spans="1:19" customFormat="1" ht="15">
      <c r="A848" s="465"/>
      <c r="B848" s="543"/>
      <c r="C848" s="458"/>
      <c r="D848" s="458"/>
      <c r="E848" s="468"/>
      <c r="F848" s="458"/>
      <c r="G848" s="458"/>
      <c r="H848" s="458"/>
      <c r="I848" s="52" t="s">
        <v>25</v>
      </c>
      <c r="J848" s="514"/>
      <c r="K848" s="152" t="s">
        <v>26</v>
      </c>
      <c r="L848" s="152"/>
      <c r="M848" s="152"/>
      <c r="N848" s="51">
        <v>0</v>
      </c>
      <c r="O848" s="51">
        <v>4.2009999999999996</v>
      </c>
      <c r="P848" s="51">
        <v>9.5489999999999995</v>
      </c>
      <c r="Q848" s="51">
        <v>7.9489999999999998</v>
      </c>
      <c r="R848" s="48">
        <f t="shared" si="466"/>
        <v>21.698999999999998</v>
      </c>
      <c r="S848" s="72"/>
    </row>
    <row r="849" spans="1:19" customFormat="1" ht="25.5">
      <c r="A849" s="465"/>
      <c r="B849" s="543"/>
      <c r="C849" s="458"/>
      <c r="D849" s="458"/>
      <c r="E849" s="468"/>
      <c r="F849" s="458"/>
      <c r="G849" s="458"/>
      <c r="H849" s="458"/>
      <c r="I849" s="52" t="s">
        <v>47</v>
      </c>
      <c r="J849" s="514"/>
      <c r="K849" s="152" t="s">
        <v>48</v>
      </c>
      <c r="L849" s="152"/>
      <c r="M849" s="152"/>
      <c r="N849" s="51">
        <v>0</v>
      </c>
      <c r="O849" s="51">
        <v>151.13300000000001</v>
      </c>
      <c r="P849" s="51">
        <v>150.86500000000001</v>
      </c>
      <c r="Q849" s="51">
        <v>967.18</v>
      </c>
      <c r="R849" s="48">
        <f t="shared" si="466"/>
        <v>1269.1780000000001</v>
      </c>
      <c r="S849" s="72"/>
    </row>
    <row r="850" spans="1:19" customFormat="1" ht="25.5">
      <c r="A850" s="465"/>
      <c r="B850" s="543"/>
      <c r="C850" s="458"/>
      <c r="D850" s="458"/>
      <c r="E850" s="468"/>
      <c r="F850" s="458"/>
      <c r="G850" s="458"/>
      <c r="H850" s="458"/>
      <c r="I850" s="52" t="s">
        <v>115</v>
      </c>
      <c r="J850" s="514"/>
      <c r="K850" s="152" t="s">
        <v>76</v>
      </c>
      <c r="L850" s="152"/>
      <c r="M850" s="152"/>
      <c r="N850" s="51">
        <v>0</v>
      </c>
      <c r="O850" s="51">
        <v>1272.377</v>
      </c>
      <c r="P850" s="51">
        <v>0</v>
      </c>
      <c r="Q850" s="51">
        <v>106.432</v>
      </c>
      <c r="R850" s="48">
        <f t="shared" si="466"/>
        <v>1378.809</v>
      </c>
      <c r="S850" s="72"/>
    </row>
    <row r="851" spans="1:19" customFormat="1" ht="38.25">
      <c r="A851" s="465"/>
      <c r="B851" s="543"/>
      <c r="C851" s="458"/>
      <c r="D851" s="458"/>
      <c r="E851" s="468"/>
      <c r="F851" s="458"/>
      <c r="G851" s="458"/>
      <c r="H851" s="458"/>
      <c r="I851" s="52" t="s">
        <v>113</v>
      </c>
      <c r="J851" s="514"/>
      <c r="K851" s="123" t="s">
        <v>152</v>
      </c>
      <c r="L851" s="123"/>
      <c r="M851" s="123"/>
      <c r="N851" s="48">
        <f>N852</f>
        <v>0</v>
      </c>
      <c r="O851" s="48">
        <f t="shared" ref="O851:Q851" si="477">O852</f>
        <v>0</v>
      </c>
      <c r="P851" s="48">
        <f t="shared" si="477"/>
        <v>35.750999999999998</v>
      </c>
      <c r="Q851" s="48">
        <f t="shared" si="477"/>
        <v>0</v>
      </c>
      <c r="R851" s="48">
        <f t="shared" si="466"/>
        <v>35.750999999999998</v>
      </c>
      <c r="S851" s="72"/>
    </row>
    <row r="852" spans="1:19" customFormat="1" ht="15">
      <c r="A852" s="465"/>
      <c r="B852" s="543"/>
      <c r="C852" s="458"/>
      <c r="D852" s="458"/>
      <c r="E852" s="468"/>
      <c r="F852" s="458"/>
      <c r="G852" s="458"/>
      <c r="H852" s="458"/>
      <c r="I852" s="52" t="s">
        <v>99</v>
      </c>
      <c r="J852" s="514"/>
      <c r="K852" s="152" t="s">
        <v>26</v>
      </c>
      <c r="L852" s="152"/>
      <c r="M852" s="152"/>
      <c r="N852" s="51">
        <v>0</v>
      </c>
      <c r="O852" s="51">
        <v>0</v>
      </c>
      <c r="P852" s="51">
        <v>35.750999999999998</v>
      </c>
      <c r="Q852" s="51">
        <v>0</v>
      </c>
      <c r="R852" s="48">
        <f t="shared" si="466"/>
        <v>35.750999999999998</v>
      </c>
      <c r="S852" s="72"/>
    </row>
    <row r="853" spans="1:19" customFormat="1" ht="15">
      <c r="A853" s="465"/>
      <c r="B853" s="543"/>
      <c r="C853" s="458"/>
      <c r="D853" s="458"/>
      <c r="E853" s="468"/>
      <c r="F853" s="458"/>
      <c r="G853" s="458"/>
      <c r="H853" s="458"/>
      <c r="I853" s="54" t="s">
        <v>225</v>
      </c>
      <c r="J853" s="514"/>
      <c r="K853" s="123" t="s">
        <v>226</v>
      </c>
      <c r="L853" s="123"/>
      <c r="M853" s="123"/>
      <c r="N853" s="48">
        <f>N854+N855+N856+N857</f>
        <v>0</v>
      </c>
      <c r="O853" s="48">
        <f t="shared" ref="O853:Q853" si="478">O854+O855+O856+O857</f>
        <v>950.13499999999999</v>
      </c>
      <c r="P853" s="48">
        <f t="shared" si="478"/>
        <v>1061.547</v>
      </c>
      <c r="Q853" s="48">
        <f t="shared" si="478"/>
        <v>24.667000000000002</v>
      </c>
      <c r="R853" s="48">
        <f t="shared" si="466"/>
        <v>2036.3489999999999</v>
      </c>
      <c r="S853" s="72"/>
    </row>
    <row r="854" spans="1:19" customFormat="1" ht="25.5">
      <c r="A854" s="465"/>
      <c r="B854" s="543"/>
      <c r="C854" s="458"/>
      <c r="D854" s="458"/>
      <c r="E854" s="468"/>
      <c r="F854" s="458"/>
      <c r="G854" s="458"/>
      <c r="H854" s="458"/>
      <c r="I854" s="52" t="s">
        <v>34</v>
      </c>
      <c r="J854" s="514"/>
      <c r="K854" s="152" t="s">
        <v>35</v>
      </c>
      <c r="L854" s="152"/>
      <c r="M854" s="152"/>
      <c r="N854" s="51">
        <v>0</v>
      </c>
      <c r="O854" s="51">
        <v>919.86599999999999</v>
      </c>
      <c r="P854" s="51">
        <v>0</v>
      </c>
      <c r="Q854" s="51">
        <v>24.667000000000002</v>
      </c>
      <c r="R854" s="48">
        <f t="shared" si="466"/>
        <v>944.53300000000002</v>
      </c>
      <c r="S854" s="72"/>
    </row>
    <row r="855" spans="1:19" customFormat="1" ht="15">
      <c r="A855" s="465"/>
      <c r="B855" s="543"/>
      <c r="C855" s="458"/>
      <c r="D855" s="458"/>
      <c r="E855" s="468"/>
      <c r="F855" s="458"/>
      <c r="G855" s="458"/>
      <c r="H855" s="458"/>
      <c r="I855" s="52" t="s">
        <v>25</v>
      </c>
      <c r="J855" s="514"/>
      <c r="K855" s="152" t="s">
        <v>26</v>
      </c>
      <c r="L855" s="152"/>
      <c r="M855" s="152"/>
      <c r="N855" s="51">
        <v>0</v>
      </c>
      <c r="O855" s="51">
        <v>30.268999999999998</v>
      </c>
      <c r="P855" s="51">
        <v>7.9029999999999996</v>
      </c>
      <c r="Q855" s="51">
        <v>0</v>
      </c>
      <c r="R855" s="48">
        <f t="shared" si="466"/>
        <v>38.171999999999997</v>
      </c>
      <c r="S855" s="72"/>
    </row>
    <row r="856" spans="1:19" customFormat="1" ht="25.5">
      <c r="A856" s="465"/>
      <c r="B856" s="543"/>
      <c r="C856" s="458"/>
      <c r="D856" s="458"/>
      <c r="E856" s="468"/>
      <c r="F856" s="458"/>
      <c r="G856" s="458"/>
      <c r="H856" s="458"/>
      <c r="I856" s="52" t="s">
        <v>218</v>
      </c>
      <c r="J856" s="514"/>
      <c r="K856" s="152" t="s">
        <v>48</v>
      </c>
      <c r="L856" s="152"/>
      <c r="M856" s="152"/>
      <c r="N856" s="51">
        <v>0</v>
      </c>
      <c r="O856" s="51">
        <v>0</v>
      </c>
      <c r="P856" s="51">
        <v>562.13300000000004</v>
      </c>
      <c r="Q856" s="51">
        <v>0</v>
      </c>
      <c r="R856" s="48">
        <f t="shared" si="466"/>
        <v>562.13300000000004</v>
      </c>
      <c r="S856" s="72"/>
    </row>
    <row r="857" spans="1:19" customFormat="1" ht="38.25">
      <c r="A857" s="465"/>
      <c r="B857" s="543"/>
      <c r="C857" s="458"/>
      <c r="D857" s="458"/>
      <c r="E857" s="468"/>
      <c r="F857" s="458"/>
      <c r="G857" s="458"/>
      <c r="H857" s="458"/>
      <c r="I857" s="52" t="s">
        <v>227</v>
      </c>
      <c r="J857" s="514"/>
      <c r="K857" s="152" t="s">
        <v>76</v>
      </c>
      <c r="L857" s="152"/>
      <c r="M857" s="152"/>
      <c r="N857" s="51">
        <v>0</v>
      </c>
      <c r="O857" s="51">
        <v>0</v>
      </c>
      <c r="P857" s="51">
        <v>491.51100000000002</v>
      </c>
      <c r="Q857" s="51">
        <v>0</v>
      </c>
      <c r="R857" s="48">
        <f t="shared" si="466"/>
        <v>491.51100000000002</v>
      </c>
      <c r="S857" s="72"/>
    </row>
    <row r="858" spans="1:19" customFormat="1" ht="63.75">
      <c r="A858" s="465"/>
      <c r="B858" s="543"/>
      <c r="C858" s="458"/>
      <c r="D858" s="458"/>
      <c r="E858" s="468"/>
      <c r="F858" s="458"/>
      <c r="G858" s="458"/>
      <c r="H858" s="458"/>
      <c r="I858" s="54" t="s">
        <v>132</v>
      </c>
      <c r="J858" s="514"/>
      <c r="K858" s="123" t="s">
        <v>133</v>
      </c>
      <c r="L858" s="123"/>
      <c r="M858" s="123"/>
      <c r="N858" s="48">
        <f>N859</f>
        <v>0</v>
      </c>
      <c r="O858" s="48">
        <f t="shared" ref="O858:Q858" si="479">O859</f>
        <v>275.65699999999998</v>
      </c>
      <c r="P858" s="48">
        <f t="shared" si="479"/>
        <v>338.09800000000001</v>
      </c>
      <c r="Q858" s="48">
        <f t="shared" si="479"/>
        <v>446.99700000000001</v>
      </c>
      <c r="R858" s="48">
        <f t="shared" si="466"/>
        <v>1060.752</v>
      </c>
      <c r="S858" s="72"/>
    </row>
    <row r="859" spans="1:19" customFormat="1" ht="15">
      <c r="A859" s="465"/>
      <c r="B859" s="543"/>
      <c r="C859" s="458"/>
      <c r="D859" s="458"/>
      <c r="E859" s="468"/>
      <c r="F859" s="458"/>
      <c r="G859" s="458"/>
      <c r="H859" s="458"/>
      <c r="I859" s="52" t="s">
        <v>25</v>
      </c>
      <c r="J859" s="514"/>
      <c r="K859" s="152" t="s">
        <v>26</v>
      </c>
      <c r="L859" s="152"/>
      <c r="M859" s="152"/>
      <c r="N859" s="51">
        <v>0</v>
      </c>
      <c r="O859" s="51">
        <v>275.65699999999998</v>
      </c>
      <c r="P859" s="51">
        <v>338.09800000000001</v>
      </c>
      <c r="Q859" s="51">
        <v>446.99700000000001</v>
      </c>
      <c r="R859" s="48">
        <f t="shared" si="466"/>
        <v>1060.752</v>
      </c>
      <c r="S859" s="72"/>
    </row>
    <row r="860" spans="1:19" customFormat="1" ht="51">
      <c r="A860" s="465"/>
      <c r="B860" s="543"/>
      <c r="C860" s="458"/>
      <c r="D860" s="458"/>
      <c r="E860" s="468"/>
      <c r="F860" s="458"/>
      <c r="G860" s="458"/>
      <c r="H860" s="458"/>
      <c r="I860" s="54" t="s">
        <v>230</v>
      </c>
      <c r="J860" s="514"/>
      <c r="K860" s="123" t="s">
        <v>231</v>
      </c>
      <c r="L860" s="123"/>
      <c r="M860" s="123"/>
      <c r="N860" s="48">
        <f>N861</f>
        <v>0</v>
      </c>
      <c r="O860" s="48">
        <f t="shared" ref="O860:Q860" si="480">O861</f>
        <v>383.24799999999999</v>
      </c>
      <c r="P860" s="48">
        <f t="shared" si="480"/>
        <v>477.61900000000003</v>
      </c>
      <c r="Q860" s="48">
        <f t="shared" si="480"/>
        <v>302.75200000000001</v>
      </c>
      <c r="R860" s="48">
        <f t="shared" si="466"/>
        <v>1163.6190000000001</v>
      </c>
      <c r="S860" s="72"/>
    </row>
    <row r="861" spans="1:19" customFormat="1" ht="25.5">
      <c r="A861" s="465"/>
      <c r="B861" s="543"/>
      <c r="C861" s="458"/>
      <c r="D861" s="458"/>
      <c r="E861" s="468"/>
      <c r="F861" s="458"/>
      <c r="G861" s="458"/>
      <c r="H861" s="458"/>
      <c r="I861" s="52" t="s">
        <v>47</v>
      </c>
      <c r="J861" s="514"/>
      <c r="K861" s="152" t="s">
        <v>48</v>
      </c>
      <c r="L861" s="152"/>
      <c r="M861" s="152"/>
      <c r="N861" s="51">
        <v>0</v>
      </c>
      <c r="O861" s="51">
        <v>383.24799999999999</v>
      </c>
      <c r="P861" s="51">
        <v>477.61900000000003</v>
      </c>
      <c r="Q861" s="51">
        <v>302.75200000000001</v>
      </c>
      <c r="R861" s="48">
        <f t="shared" si="466"/>
        <v>1163.6190000000001</v>
      </c>
      <c r="S861" s="72"/>
    </row>
    <row r="862" spans="1:19" customFormat="1" ht="38.25">
      <c r="A862" s="465"/>
      <c r="B862" s="543"/>
      <c r="C862" s="458"/>
      <c r="D862" s="458"/>
      <c r="E862" s="468"/>
      <c r="F862" s="458"/>
      <c r="G862" s="458"/>
      <c r="H862" s="458"/>
      <c r="I862" s="54" t="s">
        <v>232</v>
      </c>
      <c r="J862" s="514"/>
      <c r="K862" s="123" t="s">
        <v>158</v>
      </c>
      <c r="L862" s="123"/>
      <c r="M862" s="123"/>
      <c r="N862" s="48">
        <f>N863</f>
        <v>0</v>
      </c>
      <c r="O862" s="48">
        <f t="shared" ref="O862:Q862" si="481">O863</f>
        <v>95.384</v>
      </c>
      <c r="P862" s="48">
        <f t="shared" si="481"/>
        <v>647.37800000000004</v>
      </c>
      <c r="Q862" s="48">
        <f t="shared" si="481"/>
        <v>688.56600000000003</v>
      </c>
      <c r="R862" s="48">
        <f t="shared" si="466"/>
        <v>1431.328</v>
      </c>
      <c r="S862" s="72"/>
    </row>
    <row r="863" spans="1:19" customFormat="1" ht="15">
      <c r="A863" s="465"/>
      <c r="B863" s="543"/>
      <c r="C863" s="458"/>
      <c r="D863" s="458"/>
      <c r="E863" s="468"/>
      <c r="F863" s="458"/>
      <c r="G863" s="458"/>
      <c r="H863" s="458"/>
      <c r="I863" s="52" t="s">
        <v>25</v>
      </c>
      <c r="J863" s="514"/>
      <c r="K863" s="152" t="s">
        <v>26</v>
      </c>
      <c r="L863" s="152"/>
      <c r="M863" s="152"/>
      <c r="N863" s="51">
        <v>0</v>
      </c>
      <c r="O863" s="51">
        <v>95.384</v>
      </c>
      <c r="P863" s="51">
        <v>647.37800000000004</v>
      </c>
      <c r="Q863" s="51">
        <v>688.56600000000003</v>
      </c>
      <c r="R863" s="48">
        <f t="shared" si="466"/>
        <v>1431.328</v>
      </c>
      <c r="S863" s="72"/>
    </row>
    <row r="864" spans="1:19" customFormat="1" ht="38.25">
      <c r="A864" s="465"/>
      <c r="B864" s="543"/>
      <c r="C864" s="458"/>
      <c r="D864" s="458"/>
      <c r="E864" s="468"/>
      <c r="F864" s="458"/>
      <c r="G864" s="458"/>
      <c r="H864" s="458"/>
      <c r="I864" s="54" t="s">
        <v>40</v>
      </c>
      <c r="J864" s="514"/>
      <c r="K864" s="123" t="s">
        <v>41</v>
      </c>
      <c r="L864" s="123"/>
      <c r="M864" s="123"/>
      <c r="N864" s="48">
        <v>0</v>
      </c>
      <c r="O864" s="48">
        <v>8.6289999999999996</v>
      </c>
      <c r="P864" s="48">
        <v>27.890999999999998</v>
      </c>
      <c r="Q864" s="48">
        <v>22</v>
      </c>
      <c r="R864" s="48">
        <f t="shared" si="466"/>
        <v>58.519999999999996</v>
      </c>
      <c r="S864" s="72"/>
    </row>
    <row r="865" spans="1:19" customFormat="1" ht="47.25" customHeight="1">
      <c r="A865" s="544">
        <v>19</v>
      </c>
      <c r="B865" s="487" t="s">
        <v>235</v>
      </c>
      <c r="C865" s="458"/>
      <c r="D865" s="458"/>
      <c r="E865" s="468"/>
      <c r="F865" s="458"/>
      <c r="G865" s="458"/>
      <c r="H865" s="458"/>
      <c r="I865" s="40" t="s">
        <v>22</v>
      </c>
      <c r="J865" s="513">
        <v>458</v>
      </c>
      <c r="K865" s="122"/>
      <c r="L865" s="122"/>
      <c r="M865" s="122"/>
      <c r="N865" s="43">
        <f>N866</f>
        <v>0</v>
      </c>
      <c r="O865" s="43">
        <f t="shared" ref="O865:Q865" si="482">O866</f>
        <v>422.13200000000001</v>
      </c>
      <c r="P865" s="43">
        <f t="shared" si="482"/>
        <v>239.35499999999999</v>
      </c>
      <c r="Q865" s="43">
        <f t="shared" si="482"/>
        <v>283.67500000000001</v>
      </c>
      <c r="R865" s="43">
        <f t="shared" si="466"/>
        <v>945.16200000000003</v>
      </c>
      <c r="S865" s="25"/>
    </row>
    <row r="866" spans="1:19" customFormat="1" ht="25.5">
      <c r="A866" s="544"/>
      <c r="B866" s="488"/>
      <c r="C866" s="458"/>
      <c r="D866" s="458"/>
      <c r="E866" s="468"/>
      <c r="F866" s="458"/>
      <c r="G866" s="458"/>
      <c r="H866" s="458"/>
      <c r="I866" s="54" t="s">
        <v>153</v>
      </c>
      <c r="J866" s="514"/>
      <c r="K866" s="123" t="s">
        <v>216</v>
      </c>
      <c r="L866" s="123"/>
      <c r="M866" s="123"/>
      <c r="N866" s="48">
        <f>N867</f>
        <v>0</v>
      </c>
      <c r="O866" s="48">
        <f t="shared" ref="O866:Q866" si="483">O867</f>
        <v>422.13200000000001</v>
      </c>
      <c r="P866" s="48">
        <f t="shared" si="483"/>
        <v>239.35499999999999</v>
      </c>
      <c r="Q866" s="48">
        <f t="shared" si="483"/>
        <v>283.67500000000001</v>
      </c>
      <c r="R866" s="48">
        <f t="shared" si="466"/>
        <v>945.16200000000003</v>
      </c>
      <c r="S866" s="72"/>
    </row>
    <row r="867" spans="1:19" customFormat="1" ht="15">
      <c r="A867" s="544"/>
      <c r="B867" s="489"/>
      <c r="C867" s="458"/>
      <c r="D867" s="458"/>
      <c r="E867" s="468"/>
      <c r="F867" s="458"/>
      <c r="G867" s="458"/>
      <c r="H867" s="458"/>
      <c r="I867" s="52" t="s">
        <v>25</v>
      </c>
      <c r="J867" s="514"/>
      <c r="K867" s="152" t="s">
        <v>26</v>
      </c>
      <c r="L867" s="152"/>
      <c r="M867" s="152"/>
      <c r="N867" s="51">
        <v>0</v>
      </c>
      <c r="O867" s="51">
        <v>422.13200000000001</v>
      </c>
      <c r="P867" s="51">
        <v>239.35499999999999</v>
      </c>
      <c r="Q867" s="51">
        <v>283.67500000000001</v>
      </c>
      <c r="R867" s="48">
        <f t="shared" si="466"/>
        <v>945.16200000000003</v>
      </c>
      <c r="S867" s="72"/>
    </row>
    <row r="868" spans="1:19" s="8" customFormat="1" ht="21" customHeight="1">
      <c r="A868" s="464">
        <v>20</v>
      </c>
      <c r="B868" s="454" t="s">
        <v>236</v>
      </c>
      <c r="C868" s="458"/>
      <c r="D868" s="458"/>
      <c r="E868" s="468"/>
      <c r="F868" s="458"/>
      <c r="G868" s="458"/>
      <c r="H868" s="458"/>
      <c r="I868" s="40" t="s">
        <v>22</v>
      </c>
      <c r="J868" s="507">
        <v>459</v>
      </c>
      <c r="K868" s="66"/>
      <c r="L868" s="66"/>
      <c r="M868" s="66"/>
      <c r="N868" s="43">
        <f>N869+N871+N873+N875+N877</f>
        <v>0</v>
      </c>
      <c r="O868" s="43">
        <f t="shared" ref="O868:Q868" si="484">O869+O871+O873+O875+O877</f>
        <v>104.32899999999999</v>
      </c>
      <c r="P868" s="43">
        <f t="shared" si="484"/>
        <v>134.88900000000001</v>
      </c>
      <c r="Q868" s="43">
        <f t="shared" si="484"/>
        <v>174.64700000000002</v>
      </c>
      <c r="R868" s="43">
        <f t="shared" ref="R868:R917" si="485">N868+O868+P868+Q868</f>
        <v>413.86500000000001</v>
      </c>
      <c r="S868" s="25"/>
    </row>
    <row r="869" spans="1:19" ht="82.5" customHeight="1">
      <c r="A869" s="465"/>
      <c r="B869" s="455"/>
      <c r="C869" s="458"/>
      <c r="D869" s="458"/>
      <c r="E869" s="468"/>
      <c r="F869" s="458"/>
      <c r="G869" s="458"/>
      <c r="H869" s="458"/>
      <c r="I869" s="153" t="s">
        <v>95</v>
      </c>
      <c r="J869" s="508"/>
      <c r="K869" s="154" t="s">
        <v>24</v>
      </c>
      <c r="L869" s="154"/>
      <c r="M869" s="154"/>
      <c r="N869" s="155">
        <f>N870</f>
        <v>0</v>
      </c>
      <c r="O869" s="155">
        <f t="shared" ref="O869:Q869" si="486">O870</f>
        <v>69.372</v>
      </c>
      <c r="P869" s="155">
        <f t="shared" si="486"/>
        <v>71.954999999999998</v>
      </c>
      <c r="Q869" s="155">
        <f t="shared" si="486"/>
        <v>83.465000000000003</v>
      </c>
      <c r="R869" s="48">
        <f t="shared" si="485"/>
        <v>224.792</v>
      </c>
      <c r="S869" s="72"/>
    </row>
    <row r="870" spans="1:19" s="9" customFormat="1">
      <c r="A870" s="465"/>
      <c r="B870" s="455"/>
      <c r="C870" s="458"/>
      <c r="D870" s="458"/>
      <c r="E870" s="468"/>
      <c r="F870" s="458"/>
      <c r="G870" s="458"/>
      <c r="H870" s="458"/>
      <c r="I870" s="156" t="s">
        <v>25</v>
      </c>
      <c r="J870" s="508"/>
      <c r="K870" s="157" t="s">
        <v>26</v>
      </c>
      <c r="L870" s="157"/>
      <c r="M870" s="157"/>
      <c r="N870" s="158">
        <v>0</v>
      </c>
      <c r="O870" s="134">
        <v>69.372</v>
      </c>
      <c r="P870" s="150">
        <v>71.954999999999998</v>
      </c>
      <c r="Q870" s="150">
        <v>83.465000000000003</v>
      </c>
      <c r="R870" s="48">
        <f t="shared" si="485"/>
        <v>224.792</v>
      </c>
      <c r="S870" s="33"/>
    </row>
    <row r="871" spans="1:19" s="9" customFormat="1" ht="25.5">
      <c r="A871" s="465"/>
      <c r="B871" s="455"/>
      <c r="C871" s="458"/>
      <c r="D871" s="458"/>
      <c r="E871" s="468"/>
      <c r="F871" s="458"/>
      <c r="G871" s="458"/>
      <c r="H871" s="458"/>
      <c r="I871" s="159" t="s">
        <v>27</v>
      </c>
      <c r="J871" s="508"/>
      <c r="K871" s="154" t="s">
        <v>26</v>
      </c>
      <c r="L871" s="154"/>
      <c r="M871" s="154"/>
      <c r="N871" s="144">
        <f t="shared" ref="N871" si="487">N872</f>
        <v>0</v>
      </c>
      <c r="O871" s="144">
        <f t="shared" ref="O871" si="488">O872</f>
        <v>0.79400000000000004</v>
      </c>
      <c r="P871" s="144">
        <f t="shared" ref="P871" si="489">P872</f>
        <v>10.255000000000001</v>
      </c>
      <c r="Q871" s="144">
        <f t="shared" ref="Q871" si="490">Q872</f>
        <v>1.173</v>
      </c>
      <c r="R871" s="48">
        <f t="shared" si="485"/>
        <v>12.222000000000001</v>
      </c>
      <c r="S871" s="33"/>
    </row>
    <row r="872" spans="1:19" s="9" customFormat="1">
      <c r="A872" s="465"/>
      <c r="B872" s="455"/>
      <c r="C872" s="458"/>
      <c r="D872" s="458"/>
      <c r="E872" s="468"/>
      <c r="F872" s="458"/>
      <c r="G872" s="458"/>
      <c r="H872" s="458"/>
      <c r="I872" s="160" t="s">
        <v>25</v>
      </c>
      <c r="J872" s="508"/>
      <c r="K872" s="161" t="s">
        <v>26</v>
      </c>
      <c r="L872" s="161"/>
      <c r="M872" s="161"/>
      <c r="N872" s="158">
        <v>0</v>
      </c>
      <c r="O872" s="150">
        <v>0.79400000000000004</v>
      </c>
      <c r="P872" s="150">
        <v>10.255000000000001</v>
      </c>
      <c r="Q872" s="150">
        <v>1.173</v>
      </c>
      <c r="R872" s="48">
        <f t="shared" si="485"/>
        <v>12.222000000000001</v>
      </c>
      <c r="S872" s="33"/>
    </row>
    <row r="873" spans="1:19" s="9" customFormat="1" ht="38.25">
      <c r="A873" s="465"/>
      <c r="B873" s="455"/>
      <c r="C873" s="458"/>
      <c r="D873" s="458"/>
      <c r="E873" s="468"/>
      <c r="F873" s="458"/>
      <c r="G873" s="458"/>
      <c r="H873" s="458"/>
      <c r="I873" s="159" t="s">
        <v>237</v>
      </c>
      <c r="J873" s="508"/>
      <c r="K873" s="154" t="s">
        <v>216</v>
      </c>
      <c r="L873" s="154"/>
      <c r="M873" s="154"/>
      <c r="N873" s="155">
        <f>N874</f>
        <v>0</v>
      </c>
      <c r="O873" s="155">
        <f t="shared" ref="O873:Q873" si="491">O874</f>
        <v>25.875</v>
      </c>
      <c r="P873" s="155">
        <f t="shared" si="491"/>
        <v>44.304000000000002</v>
      </c>
      <c r="Q873" s="155">
        <f t="shared" si="491"/>
        <v>31.456</v>
      </c>
      <c r="R873" s="48">
        <f t="shared" si="485"/>
        <v>101.63500000000001</v>
      </c>
      <c r="S873" s="33"/>
    </row>
    <row r="874" spans="1:19" s="9" customFormat="1" ht="25.5">
      <c r="A874" s="465"/>
      <c r="B874" s="455"/>
      <c r="C874" s="458"/>
      <c r="D874" s="458"/>
      <c r="E874" s="468"/>
      <c r="F874" s="458"/>
      <c r="G874" s="458"/>
      <c r="H874" s="458"/>
      <c r="I874" s="160" t="s">
        <v>238</v>
      </c>
      <c r="J874" s="508"/>
      <c r="K874" s="161" t="s">
        <v>186</v>
      </c>
      <c r="L874" s="161"/>
      <c r="M874" s="161"/>
      <c r="N874" s="158">
        <v>0</v>
      </c>
      <c r="O874" s="150">
        <v>25.875</v>
      </c>
      <c r="P874" s="150">
        <v>44.304000000000002</v>
      </c>
      <c r="Q874" s="150">
        <v>31.456</v>
      </c>
      <c r="R874" s="48">
        <f t="shared" si="485"/>
        <v>101.63500000000001</v>
      </c>
      <c r="S874" s="33"/>
    </row>
    <row r="875" spans="1:19" s="9" customFormat="1" ht="25.5">
      <c r="A875" s="465"/>
      <c r="B875" s="455"/>
      <c r="C875" s="458"/>
      <c r="D875" s="458"/>
      <c r="E875" s="468"/>
      <c r="F875" s="458"/>
      <c r="G875" s="458"/>
      <c r="H875" s="458"/>
      <c r="I875" s="441" t="s">
        <v>553</v>
      </c>
      <c r="J875" s="508"/>
      <c r="K875" s="154" t="s">
        <v>48</v>
      </c>
      <c r="L875" s="154"/>
      <c r="M875" s="154"/>
      <c r="N875" s="155">
        <f t="shared" ref="N875" si="492">N876</f>
        <v>0</v>
      </c>
      <c r="O875" s="155">
        <f t="shared" ref="O875" si="493">O876</f>
        <v>0</v>
      </c>
      <c r="P875" s="155">
        <f t="shared" ref="P875" si="494">P876</f>
        <v>0</v>
      </c>
      <c r="Q875" s="155">
        <f t="shared" ref="Q875" si="495">Q876</f>
        <v>49.034999999999997</v>
      </c>
      <c r="R875" s="48">
        <f t="shared" si="485"/>
        <v>49.034999999999997</v>
      </c>
      <c r="S875" s="33"/>
    </row>
    <row r="876" spans="1:19" s="9" customFormat="1">
      <c r="A876" s="465"/>
      <c r="B876" s="455"/>
      <c r="C876" s="458"/>
      <c r="D876" s="458"/>
      <c r="E876" s="468"/>
      <c r="F876" s="458"/>
      <c r="G876" s="458"/>
      <c r="H876" s="458"/>
      <c r="I876" s="160" t="s">
        <v>25</v>
      </c>
      <c r="J876" s="508"/>
      <c r="K876" s="161" t="s">
        <v>26</v>
      </c>
      <c r="L876" s="161"/>
      <c r="M876" s="161"/>
      <c r="N876" s="158">
        <v>0</v>
      </c>
      <c r="O876" s="158">
        <v>0</v>
      </c>
      <c r="P876" s="158">
        <v>0</v>
      </c>
      <c r="Q876" s="150">
        <v>49.034999999999997</v>
      </c>
      <c r="R876" s="48">
        <f t="shared" si="485"/>
        <v>49.034999999999997</v>
      </c>
      <c r="S876" s="33"/>
    </row>
    <row r="877" spans="1:19" s="10" customFormat="1" ht="26.25" customHeight="1">
      <c r="A877" s="465"/>
      <c r="B877" s="455"/>
      <c r="C877" s="458"/>
      <c r="D877" s="458"/>
      <c r="E877" s="468"/>
      <c r="F877" s="458"/>
      <c r="G877" s="458"/>
      <c r="H877" s="458"/>
      <c r="I877" s="54" t="s">
        <v>239</v>
      </c>
      <c r="J877" s="508"/>
      <c r="K877" s="47" t="s">
        <v>240</v>
      </c>
      <c r="L877" s="47"/>
      <c r="M877" s="47"/>
      <c r="N877" s="155">
        <f>N878</f>
        <v>0</v>
      </c>
      <c r="O877" s="155">
        <f t="shared" ref="O877:Q877" si="496">O878</f>
        <v>8.2880000000000003</v>
      </c>
      <c r="P877" s="155">
        <f t="shared" si="496"/>
        <v>8.375</v>
      </c>
      <c r="Q877" s="155">
        <f t="shared" si="496"/>
        <v>9.5180000000000007</v>
      </c>
      <c r="R877" s="48">
        <f t="shared" si="485"/>
        <v>26.181000000000001</v>
      </c>
      <c r="S877" s="33"/>
    </row>
    <row r="878" spans="1:19" s="10" customFormat="1" ht="15">
      <c r="A878" s="465"/>
      <c r="B878" s="455"/>
      <c r="C878" s="458"/>
      <c r="D878" s="458"/>
      <c r="E878" s="468"/>
      <c r="F878" s="458"/>
      <c r="G878" s="458"/>
      <c r="H878" s="458"/>
      <c r="I878" s="162" t="s">
        <v>25</v>
      </c>
      <c r="J878" s="508"/>
      <c r="K878" s="163" t="s">
        <v>26</v>
      </c>
      <c r="L878" s="163"/>
      <c r="M878" s="163"/>
      <c r="N878" s="107">
        <v>0</v>
      </c>
      <c r="O878" s="107">
        <v>8.2880000000000003</v>
      </c>
      <c r="P878" s="107">
        <v>8.375</v>
      </c>
      <c r="Q878" s="107">
        <v>9.5180000000000007</v>
      </c>
      <c r="R878" s="48">
        <f t="shared" si="485"/>
        <v>26.181000000000001</v>
      </c>
      <c r="S878" s="30"/>
    </row>
    <row r="879" spans="1:19" s="10" customFormat="1" ht="21" customHeight="1">
      <c r="A879" s="464">
        <v>21</v>
      </c>
      <c r="B879" s="454" t="s">
        <v>241</v>
      </c>
      <c r="C879" s="458"/>
      <c r="D879" s="458"/>
      <c r="E879" s="468"/>
      <c r="F879" s="458"/>
      <c r="G879" s="458"/>
      <c r="H879" s="458"/>
      <c r="I879" s="40" t="s">
        <v>22</v>
      </c>
      <c r="J879" s="460">
        <v>462</v>
      </c>
      <c r="K879" s="66"/>
      <c r="L879" s="66"/>
      <c r="M879" s="66"/>
      <c r="N879" s="43">
        <f>N880+N882</f>
        <v>0</v>
      </c>
      <c r="O879" s="43">
        <f>O880+O882</f>
        <v>73.662000000000006</v>
      </c>
      <c r="P879" s="43">
        <f>P880+P882</f>
        <v>100.42400000000001</v>
      </c>
      <c r="Q879" s="43">
        <f>Q880+Q882</f>
        <v>62.063000000000002</v>
      </c>
      <c r="R879" s="43">
        <f t="shared" si="485"/>
        <v>236.149</v>
      </c>
      <c r="S879" s="41"/>
    </row>
    <row r="880" spans="1:19" s="10" customFormat="1" ht="60" customHeight="1">
      <c r="A880" s="465"/>
      <c r="B880" s="455"/>
      <c r="C880" s="458"/>
      <c r="D880" s="458"/>
      <c r="E880" s="468"/>
      <c r="F880" s="458"/>
      <c r="G880" s="458"/>
      <c r="H880" s="458"/>
      <c r="I880" s="165" t="s">
        <v>242</v>
      </c>
      <c r="J880" s="461"/>
      <c r="K880" s="166" t="s">
        <v>24</v>
      </c>
      <c r="L880" s="325"/>
      <c r="M880" s="325"/>
      <c r="N880" s="167">
        <f>N881</f>
        <v>0</v>
      </c>
      <c r="O880" s="167">
        <f t="shared" ref="O880:Q880" si="497">O881</f>
        <v>44.957000000000001</v>
      </c>
      <c r="P880" s="167">
        <f t="shared" si="497"/>
        <v>69.438000000000002</v>
      </c>
      <c r="Q880" s="167">
        <f t="shared" si="497"/>
        <v>60.872</v>
      </c>
      <c r="R880" s="48">
        <f t="shared" si="485"/>
        <v>175.267</v>
      </c>
      <c r="S880" s="31"/>
    </row>
    <row r="881" spans="1:19" s="10" customFormat="1" ht="15">
      <c r="A881" s="465"/>
      <c r="B881" s="455"/>
      <c r="C881" s="458"/>
      <c r="D881" s="458"/>
      <c r="E881" s="468"/>
      <c r="F881" s="458"/>
      <c r="G881" s="458"/>
      <c r="H881" s="458"/>
      <c r="I881" s="168" t="s">
        <v>25</v>
      </c>
      <c r="J881" s="461"/>
      <c r="K881" s="161" t="s">
        <v>26</v>
      </c>
      <c r="L881" s="161"/>
      <c r="M881" s="161"/>
      <c r="N881" s="51">
        <v>0</v>
      </c>
      <c r="O881" s="134">
        <v>44.957000000000001</v>
      </c>
      <c r="P881" s="134">
        <v>69.438000000000002</v>
      </c>
      <c r="Q881" s="134">
        <v>60.872</v>
      </c>
      <c r="R881" s="48">
        <f t="shared" si="485"/>
        <v>175.267</v>
      </c>
      <c r="S881" s="33"/>
    </row>
    <row r="882" spans="1:19" s="10" customFormat="1" ht="25.5">
      <c r="A882" s="465"/>
      <c r="B882" s="455"/>
      <c r="C882" s="458"/>
      <c r="D882" s="458"/>
      <c r="E882" s="468"/>
      <c r="F882" s="458"/>
      <c r="G882" s="458"/>
      <c r="H882" s="458"/>
      <c r="I882" s="89" t="s">
        <v>27</v>
      </c>
      <c r="J882" s="461"/>
      <c r="K882" s="154" t="s">
        <v>37</v>
      </c>
      <c r="L882" s="154"/>
      <c r="M882" s="154"/>
      <c r="N882" s="131">
        <f t="shared" ref="N882:Q882" si="498">N883</f>
        <v>0</v>
      </c>
      <c r="O882" s="131">
        <f t="shared" si="498"/>
        <v>28.704999999999998</v>
      </c>
      <c r="P882" s="131">
        <f t="shared" si="498"/>
        <v>30.986000000000001</v>
      </c>
      <c r="Q882" s="131">
        <f t="shared" si="498"/>
        <v>1.1910000000000001</v>
      </c>
      <c r="R882" s="48">
        <f t="shared" si="485"/>
        <v>60.882000000000005</v>
      </c>
      <c r="S882" s="33"/>
    </row>
    <row r="883" spans="1:19" s="10" customFormat="1" ht="15">
      <c r="A883" s="466"/>
      <c r="B883" s="456"/>
      <c r="C883" s="458"/>
      <c r="D883" s="458"/>
      <c r="E883" s="468"/>
      <c r="F883" s="458"/>
      <c r="G883" s="458"/>
      <c r="H883" s="458"/>
      <c r="I883" s="168" t="s">
        <v>25</v>
      </c>
      <c r="J883" s="462"/>
      <c r="K883" s="161" t="s">
        <v>26</v>
      </c>
      <c r="L883" s="442"/>
      <c r="M883" s="442"/>
      <c r="N883" s="107">
        <v>0</v>
      </c>
      <c r="O883" s="137">
        <v>28.704999999999998</v>
      </c>
      <c r="P883" s="137">
        <v>30.986000000000001</v>
      </c>
      <c r="Q883" s="137">
        <v>1.1910000000000001</v>
      </c>
      <c r="R883" s="48">
        <f t="shared" si="485"/>
        <v>60.882000000000005</v>
      </c>
      <c r="S883" s="33"/>
    </row>
    <row r="884" spans="1:19" s="10" customFormat="1" ht="15">
      <c r="A884" s="464">
        <v>22</v>
      </c>
      <c r="B884" s="457" t="s">
        <v>243</v>
      </c>
      <c r="C884" s="458"/>
      <c r="D884" s="458"/>
      <c r="E884" s="468"/>
      <c r="F884" s="458"/>
      <c r="G884" s="458"/>
      <c r="H884" s="458"/>
      <c r="I884" s="40" t="s">
        <v>22</v>
      </c>
      <c r="J884" s="25"/>
      <c r="K884" s="169"/>
      <c r="L884" s="443"/>
      <c r="M884" s="443"/>
      <c r="N884" s="43">
        <f>N885+N887+N890</f>
        <v>0</v>
      </c>
      <c r="O884" s="43">
        <f>O885+O887+O890</f>
        <v>64.831999999999994</v>
      </c>
      <c r="P884" s="43">
        <f t="shared" ref="P884:Q884" si="499">P885+P887+P890</f>
        <v>89.871000000000009</v>
      </c>
      <c r="Q884" s="43">
        <f t="shared" si="499"/>
        <v>83.47999999999999</v>
      </c>
      <c r="R884" s="43">
        <f t="shared" si="485"/>
        <v>238.18299999999999</v>
      </c>
      <c r="S884" s="41"/>
    </row>
    <row r="885" spans="1:19" s="10" customFormat="1" ht="51">
      <c r="A885" s="465"/>
      <c r="B885" s="458"/>
      <c r="C885" s="458"/>
      <c r="D885" s="458"/>
      <c r="E885" s="468"/>
      <c r="F885" s="458"/>
      <c r="G885" s="458"/>
      <c r="H885" s="458"/>
      <c r="I885" s="165" t="s">
        <v>104</v>
      </c>
      <c r="J885" s="470">
        <v>463</v>
      </c>
      <c r="K885" s="166" t="s">
        <v>24</v>
      </c>
      <c r="L885" s="325"/>
      <c r="M885" s="325"/>
      <c r="N885" s="167">
        <f t="shared" ref="N885" si="500">N886</f>
        <v>0</v>
      </c>
      <c r="O885" s="167">
        <f t="shared" ref="O885" si="501">O886</f>
        <v>37.003999999999998</v>
      </c>
      <c r="P885" s="167">
        <f t="shared" ref="P885" si="502">P886</f>
        <v>39.843000000000004</v>
      </c>
      <c r="Q885" s="167">
        <f t="shared" ref="Q885" si="503">Q886</f>
        <v>46.994999999999997</v>
      </c>
      <c r="R885" s="48">
        <f t="shared" si="485"/>
        <v>123.84200000000001</v>
      </c>
      <c r="S885" s="33"/>
    </row>
    <row r="886" spans="1:19" s="10" customFormat="1" ht="15">
      <c r="A886" s="465"/>
      <c r="B886" s="458"/>
      <c r="C886" s="458"/>
      <c r="D886" s="458"/>
      <c r="E886" s="468"/>
      <c r="F886" s="458"/>
      <c r="G886" s="458"/>
      <c r="H886" s="458"/>
      <c r="I886" s="168" t="s">
        <v>25</v>
      </c>
      <c r="J886" s="470"/>
      <c r="K886" s="161" t="s">
        <v>26</v>
      </c>
      <c r="L886" s="161"/>
      <c r="M886" s="161"/>
      <c r="N886" s="132">
        <v>0</v>
      </c>
      <c r="O886" s="134">
        <v>37.003999999999998</v>
      </c>
      <c r="P886" s="134">
        <v>39.843000000000004</v>
      </c>
      <c r="Q886" s="134">
        <v>46.994999999999997</v>
      </c>
      <c r="R886" s="48">
        <f t="shared" si="485"/>
        <v>123.84200000000001</v>
      </c>
      <c r="S886" s="33"/>
    </row>
    <row r="887" spans="1:19" s="10" customFormat="1" ht="25.5">
      <c r="A887" s="465"/>
      <c r="B887" s="458"/>
      <c r="C887" s="458"/>
      <c r="D887" s="458"/>
      <c r="E887" s="468"/>
      <c r="F887" s="458"/>
      <c r="G887" s="458"/>
      <c r="H887" s="458"/>
      <c r="I887" s="89" t="s">
        <v>244</v>
      </c>
      <c r="J887" s="470"/>
      <c r="K887" s="154" t="s">
        <v>28</v>
      </c>
      <c r="L887" s="154"/>
      <c r="M887" s="154"/>
      <c r="N887" s="131">
        <f>N888+N889</f>
        <v>0</v>
      </c>
      <c r="O887" s="131">
        <f t="shared" ref="O887:Q887" si="504">O888+O889</f>
        <v>27</v>
      </c>
      <c r="P887" s="131">
        <f t="shared" si="504"/>
        <v>42.738</v>
      </c>
      <c r="Q887" s="131">
        <f t="shared" si="504"/>
        <v>34.769999999999996</v>
      </c>
      <c r="R887" s="48">
        <f t="shared" si="485"/>
        <v>104.508</v>
      </c>
      <c r="S887" s="33"/>
    </row>
    <row r="888" spans="1:19" s="10" customFormat="1" ht="15">
      <c r="A888" s="465"/>
      <c r="B888" s="458"/>
      <c r="C888" s="458"/>
      <c r="D888" s="458"/>
      <c r="E888" s="468"/>
      <c r="F888" s="458"/>
      <c r="G888" s="458"/>
      <c r="H888" s="458"/>
      <c r="I888" s="168" t="s">
        <v>25</v>
      </c>
      <c r="J888" s="470"/>
      <c r="K888" s="161" t="s">
        <v>26</v>
      </c>
      <c r="L888" s="161"/>
      <c r="M888" s="161"/>
      <c r="N888" s="132">
        <v>0</v>
      </c>
      <c r="O888" s="134">
        <v>27</v>
      </c>
      <c r="P888" s="134">
        <v>42.738</v>
      </c>
      <c r="Q888" s="134">
        <v>10.148999999999999</v>
      </c>
      <c r="R888" s="48">
        <f t="shared" si="485"/>
        <v>79.887</v>
      </c>
      <c r="S888" s="33"/>
    </row>
    <row r="889" spans="1:19" s="10" customFormat="1" ht="25.5">
      <c r="A889" s="465"/>
      <c r="B889" s="458"/>
      <c r="C889" s="458"/>
      <c r="D889" s="458"/>
      <c r="E889" s="468"/>
      <c r="F889" s="458"/>
      <c r="G889" s="458"/>
      <c r="H889" s="458"/>
      <c r="I889" s="432" t="s">
        <v>47</v>
      </c>
      <c r="J889" s="506"/>
      <c r="K889" s="442" t="s">
        <v>48</v>
      </c>
      <c r="L889" s="442"/>
      <c r="M889" s="442"/>
      <c r="N889" s="438">
        <v>0</v>
      </c>
      <c r="O889" s="440">
        <v>0</v>
      </c>
      <c r="P889" s="440">
        <v>0</v>
      </c>
      <c r="Q889" s="440">
        <v>24.620999999999999</v>
      </c>
      <c r="R889" s="48">
        <f t="shared" si="485"/>
        <v>24.620999999999999</v>
      </c>
      <c r="S889" s="416"/>
    </row>
    <row r="890" spans="1:19" s="10" customFormat="1" ht="25.5">
      <c r="A890" s="465"/>
      <c r="B890" s="458"/>
      <c r="C890" s="458"/>
      <c r="D890" s="458"/>
      <c r="E890" s="468"/>
      <c r="F890" s="458"/>
      <c r="G890" s="458"/>
      <c r="H890" s="458"/>
      <c r="I890" s="89" t="s">
        <v>27</v>
      </c>
      <c r="J890" s="470"/>
      <c r="K890" s="154" t="s">
        <v>52</v>
      </c>
      <c r="L890" s="325"/>
      <c r="M890" s="325"/>
      <c r="N890" s="167">
        <f t="shared" ref="N890" si="505">N891</f>
        <v>0</v>
      </c>
      <c r="O890" s="167">
        <f t="shared" ref="O890" si="506">O891</f>
        <v>0.82799999999999996</v>
      </c>
      <c r="P890" s="167">
        <f t="shared" ref="P890" si="507">P891</f>
        <v>7.29</v>
      </c>
      <c r="Q890" s="167">
        <f t="shared" ref="Q890" si="508">Q891</f>
        <v>1.7150000000000001</v>
      </c>
      <c r="R890" s="48">
        <f t="shared" si="485"/>
        <v>9.8330000000000002</v>
      </c>
      <c r="S890" s="33"/>
    </row>
    <row r="891" spans="1:19" s="10" customFormat="1" ht="21" customHeight="1">
      <c r="A891" s="466"/>
      <c r="B891" s="459"/>
      <c r="C891" s="458"/>
      <c r="D891" s="458"/>
      <c r="E891" s="468"/>
      <c r="F891" s="458"/>
      <c r="G891" s="458"/>
      <c r="H891" s="458"/>
      <c r="I891" s="168" t="s">
        <v>25</v>
      </c>
      <c r="J891" s="470"/>
      <c r="K891" s="161" t="s">
        <v>26</v>
      </c>
      <c r="L891" s="157"/>
      <c r="M891" s="157"/>
      <c r="N891" s="170">
        <v>0</v>
      </c>
      <c r="O891" s="137">
        <v>0.82799999999999996</v>
      </c>
      <c r="P891" s="137">
        <v>7.29</v>
      </c>
      <c r="Q891" s="137">
        <v>1.7150000000000001</v>
      </c>
      <c r="R891" s="48">
        <f t="shared" si="485"/>
        <v>9.8330000000000002</v>
      </c>
      <c r="S891" s="33"/>
    </row>
    <row r="892" spans="1:19" ht="18" customHeight="1">
      <c r="A892" s="544">
        <v>23</v>
      </c>
      <c r="B892" s="530" t="s">
        <v>245</v>
      </c>
      <c r="C892" s="458"/>
      <c r="D892" s="458"/>
      <c r="E892" s="468"/>
      <c r="F892" s="458"/>
      <c r="G892" s="458"/>
      <c r="H892" s="458"/>
      <c r="I892" s="40" t="s">
        <v>22</v>
      </c>
      <c r="J892" s="470">
        <v>467</v>
      </c>
      <c r="K892" s="169"/>
      <c r="L892" s="169"/>
      <c r="M892" s="169"/>
      <c r="N892" s="43">
        <f>N893+N897+N899+N905+N895+N901+N903</f>
        <v>0</v>
      </c>
      <c r="O892" s="43">
        <f t="shared" ref="O892:Q892" si="509">O893+O897+O899+O905+O895+O901+O903</f>
        <v>242.64100000000002</v>
      </c>
      <c r="P892" s="43">
        <f t="shared" si="509"/>
        <v>1142.8399999999999</v>
      </c>
      <c r="Q892" s="43">
        <f t="shared" si="509"/>
        <v>1169.5329999999997</v>
      </c>
      <c r="R892" s="43">
        <f t="shared" si="485"/>
        <v>2555.0139999999997</v>
      </c>
      <c r="S892" s="41"/>
    </row>
    <row r="893" spans="1:19" ht="41.25" customHeight="1">
      <c r="A893" s="544"/>
      <c r="B893" s="530"/>
      <c r="C893" s="458"/>
      <c r="D893" s="458"/>
      <c r="E893" s="468"/>
      <c r="F893" s="458"/>
      <c r="G893" s="458"/>
      <c r="H893" s="458"/>
      <c r="I893" s="54" t="s">
        <v>109</v>
      </c>
      <c r="J893" s="470"/>
      <c r="K893" s="123" t="s">
        <v>24</v>
      </c>
      <c r="L893" s="123"/>
      <c r="M893" s="123"/>
      <c r="N893" s="48">
        <f>N894</f>
        <v>0</v>
      </c>
      <c r="O893" s="48">
        <f t="shared" ref="O893:Q895" si="510">O894</f>
        <v>45.962000000000003</v>
      </c>
      <c r="P893" s="48">
        <f t="shared" si="510"/>
        <v>36.853000000000002</v>
      </c>
      <c r="Q893" s="48">
        <f t="shared" si="510"/>
        <v>37.039000000000001</v>
      </c>
      <c r="R893" s="48">
        <f t="shared" si="485"/>
        <v>119.854</v>
      </c>
      <c r="S893" s="33"/>
    </row>
    <row r="894" spans="1:19" ht="18" customHeight="1">
      <c r="A894" s="544"/>
      <c r="B894" s="530"/>
      <c r="C894" s="458"/>
      <c r="D894" s="458"/>
      <c r="E894" s="468"/>
      <c r="F894" s="458"/>
      <c r="G894" s="458"/>
      <c r="H894" s="458"/>
      <c r="I894" s="168" t="s">
        <v>25</v>
      </c>
      <c r="J894" s="470"/>
      <c r="K894" s="152" t="s">
        <v>26</v>
      </c>
      <c r="L894" s="152"/>
      <c r="M894" s="152"/>
      <c r="N894" s="51">
        <v>0</v>
      </c>
      <c r="O894" s="51">
        <v>45.962000000000003</v>
      </c>
      <c r="P894" s="51">
        <v>36.853000000000002</v>
      </c>
      <c r="Q894" s="51">
        <v>37.039000000000001</v>
      </c>
      <c r="R894" s="48">
        <f t="shared" si="485"/>
        <v>119.854</v>
      </c>
      <c r="S894" s="33"/>
    </row>
    <row r="895" spans="1:19" ht="18" customHeight="1">
      <c r="A895" s="545"/>
      <c r="B895" s="463"/>
      <c r="C895" s="458"/>
      <c r="D895" s="458"/>
      <c r="E895" s="468"/>
      <c r="F895" s="458"/>
      <c r="G895" s="458"/>
      <c r="H895" s="458"/>
      <c r="I895" s="437" t="s">
        <v>554</v>
      </c>
      <c r="J895" s="506"/>
      <c r="K895" s="123" t="s">
        <v>90</v>
      </c>
      <c r="L895" s="123"/>
      <c r="M895" s="123"/>
      <c r="N895" s="48">
        <f>N896</f>
        <v>0</v>
      </c>
      <c r="O895" s="48">
        <f t="shared" si="510"/>
        <v>0</v>
      </c>
      <c r="P895" s="48">
        <f t="shared" si="510"/>
        <v>0</v>
      </c>
      <c r="Q895" s="48">
        <f t="shared" si="510"/>
        <v>0.1</v>
      </c>
      <c r="R895" s="48">
        <f t="shared" si="485"/>
        <v>0.1</v>
      </c>
      <c r="S895" s="416"/>
    </row>
    <row r="896" spans="1:19" ht="18" customHeight="1">
      <c r="A896" s="545"/>
      <c r="B896" s="463"/>
      <c r="C896" s="458"/>
      <c r="D896" s="458"/>
      <c r="E896" s="468"/>
      <c r="F896" s="458"/>
      <c r="G896" s="458"/>
      <c r="H896" s="458"/>
      <c r="I896" s="432" t="s">
        <v>25</v>
      </c>
      <c r="J896" s="506"/>
      <c r="K896" s="406" t="s">
        <v>26</v>
      </c>
      <c r="L896" s="406"/>
      <c r="M896" s="406"/>
      <c r="N896" s="51">
        <v>0</v>
      </c>
      <c r="O896" s="51">
        <v>0</v>
      </c>
      <c r="P896" s="51">
        <v>0</v>
      </c>
      <c r="Q896" s="51">
        <v>0.1</v>
      </c>
      <c r="R896" s="48">
        <f t="shared" si="485"/>
        <v>0.1</v>
      </c>
      <c r="S896" s="416"/>
    </row>
    <row r="897" spans="1:19" ht="27.75" customHeight="1">
      <c r="A897" s="544"/>
      <c r="B897" s="530"/>
      <c r="C897" s="458"/>
      <c r="D897" s="458"/>
      <c r="E897" s="468"/>
      <c r="F897" s="458"/>
      <c r="G897" s="458"/>
      <c r="H897" s="458"/>
      <c r="I897" s="89" t="s">
        <v>246</v>
      </c>
      <c r="J897" s="470"/>
      <c r="K897" s="123" t="s">
        <v>54</v>
      </c>
      <c r="L897" s="123"/>
      <c r="M897" s="123"/>
      <c r="N897" s="48">
        <f>N898</f>
        <v>0</v>
      </c>
      <c r="O897" s="48">
        <f t="shared" ref="O897:Q897" si="511">O898</f>
        <v>4.6790000000000003</v>
      </c>
      <c r="P897" s="48">
        <f t="shared" si="511"/>
        <v>6.6970000000000001</v>
      </c>
      <c r="Q897" s="48">
        <f t="shared" si="511"/>
        <v>31.4</v>
      </c>
      <c r="R897" s="48">
        <f t="shared" si="485"/>
        <v>42.775999999999996</v>
      </c>
      <c r="S897" s="33"/>
    </row>
    <row r="898" spans="1:19" ht="18" customHeight="1">
      <c r="A898" s="544"/>
      <c r="B898" s="530"/>
      <c r="C898" s="458"/>
      <c r="D898" s="458"/>
      <c r="E898" s="468"/>
      <c r="F898" s="458"/>
      <c r="G898" s="458"/>
      <c r="H898" s="458"/>
      <c r="I898" s="168" t="s">
        <v>25</v>
      </c>
      <c r="J898" s="470"/>
      <c r="K898" s="152" t="s">
        <v>26</v>
      </c>
      <c r="L898" s="152"/>
      <c r="M898" s="152"/>
      <c r="N898" s="51">
        <v>0</v>
      </c>
      <c r="O898" s="51">
        <v>4.6790000000000003</v>
      </c>
      <c r="P898" s="51">
        <v>6.6970000000000001</v>
      </c>
      <c r="Q898" s="51">
        <v>31.4</v>
      </c>
      <c r="R898" s="48">
        <f t="shared" si="485"/>
        <v>42.775999999999996</v>
      </c>
      <c r="S898" s="33"/>
    </row>
    <row r="899" spans="1:19" ht="21" customHeight="1">
      <c r="A899" s="544"/>
      <c r="B899" s="530"/>
      <c r="C899" s="458"/>
      <c r="D899" s="458"/>
      <c r="E899" s="468"/>
      <c r="F899" s="458"/>
      <c r="G899" s="458"/>
      <c r="H899" s="458"/>
      <c r="I899" s="54" t="s">
        <v>27</v>
      </c>
      <c r="J899" s="470"/>
      <c r="K899" s="123" t="s">
        <v>59</v>
      </c>
      <c r="L899" s="123"/>
      <c r="M899" s="123"/>
      <c r="N899" s="48">
        <f>N900</f>
        <v>0</v>
      </c>
      <c r="O899" s="48">
        <f t="shared" ref="O899:O903" si="512">O900</f>
        <v>0</v>
      </c>
      <c r="P899" s="48">
        <f t="shared" ref="P899:P903" si="513">P900</f>
        <v>7.29</v>
      </c>
      <c r="Q899" s="48">
        <f t="shared" ref="Q899:Q903" si="514">Q900</f>
        <v>0.97899999999999998</v>
      </c>
      <c r="R899" s="48">
        <f t="shared" si="485"/>
        <v>8.2690000000000001</v>
      </c>
      <c r="S899" s="33"/>
    </row>
    <row r="900" spans="1:19" ht="18" customHeight="1">
      <c r="A900" s="544"/>
      <c r="B900" s="530"/>
      <c r="C900" s="458"/>
      <c r="D900" s="458"/>
      <c r="E900" s="468"/>
      <c r="F900" s="458"/>
      <c r="G900" s="458"/>
      <c r="H900" s="458"/>
      <c r="I900" s="168" t="s">
        <v>25</v>
      </c>
      <c r="J900" s="470"/>
      <c r="K900" s="152" t="s">
        <v>26</v>
      </c>
      <c r="L900" s="152"/>
      <c r="M900" s="152"/>
      <c r="N900" s="51">
        <v>0</v>
      </c>
      <c r="O900" s="51">
        <v>0</v>
      </c>
      <c r="P900" s="51">
        <v>7.29</v>
      </c>
      <c r="Q900" s="51">
        <v>0.97899999999999998</v>
      </c>
      <c r="R900" s="48">
        <f t="shared" si="485"/>
        <v>8.2690000000000001</v>
      </c>
      <c r="S900" s="33"/>
    </row>
    <row r="901" spans="1:19" ht="51" customHeight="1">
      <c r="A901" s="545"/>
      <c r="B901" s="463"/>
      <c r="C901" s="458"/>
      <c r="D901" s="458"/>
      <c r="E901" s="468"/>
      <c r="F901" s="458"/>
      <c r="G901" s="458"/>
      <c r="H901" s="458"/>
      <c r="I901" s="437" t="s">
        <v>557</v>
      </c>
      <c r="J901" s="506"/>
      <c r="K901" s="123" t="s">
        <v>144</v>
      </c>
      <c r="L901" s="123"/>
      <c r="M901" s="123"/>
      <c r="N901" s="48">
        <f>N902</f>
        <v>0</v>
      </c>
      <c r="O901" s="48">
        <f t="shared" si="512"/>
        <v>0</v>
      </c>
      <c r="P901" s="48">
        <f t="shared" si="513"/>
        <v>0</v>
      </c>
      <c r="Q901" s="48">
        <f t="shared" si="514"/>
        <v>0.1</v>
      </c>
      <c r="R901" s="48">
        <f t="shared" ref="R901:R904" si="515">N901+O901+P901+Q901</f>
        <v>0.1</v>
      </c>
      <c r="S901" s="416"/>
    </row>
    <row r="902" spans="1:19" ht="18" customHeight="1">
      <c r="A902" s="545"/>
      <c r="B902" s="463"/>
      <c r="C902" s="458"/>
      <c r="D902" s="458"/>
      <c r="E902" s="468"/>
      <c r="F902" s="458"/>
      <c r="G902" s="458"/>
      <c r="H902" s="458"/>
      <c r="I902" s="168" t="s">
        <v>25</v>
      </c>
      <c r="J902" s="506"/>
      <c r="K902" s="406" t="s">
        <v>26</v>
      </c>
      <c r="L902" s="406"/>
      <c r="M902" s="406"/>
      <c r="N902" s="51">
        <v>0</v>
      </c>
      <c r="O902" s="51">
        <v>0</v>
      </c>
      <c r="P902" s="51">
        <v>0</v>
      </c>
      <c r="Q902" s="51">
        <v>0.1</v>
      </c>
      <c r="R902" s="48">
        <f t="shared" si="515"/>
        <v>0.1</v>
      </c>
      <c r="S902" s="416"/>
    </row>
    <row r="903" spans="1:19" ht="45" customHeight="1">
      <c r="A903" s="545"/>
      <c r="B903" s="463"/>
      <c r="C903" s="458"/>
      <c r="D903" s="458"/>
      <c r="E903" s="468"/>
      <c r="F903" s="458"/>
      <c r="G903" s="458"/>
      <c r="H903" s="458"/>
      <c r="I903" s="437" t="s">
        <v>556</v>
      </c>
      <c r="J903" s="506"/>
      <c r="K903" s="123" t="s">
        <v>555</v>
      </c>
      <c r="L903" s="123"/>
      <c r="M903" s="123"/>
      <c r="N903" s="48">
        <f>N904</f>
        <v>0</v>
      </c>
      <c r="O903" s="48">
        <f t="shared" si="512"/>
        <v>0</v>
      </c>
      <c r="P903" s="48">
        <f t="shared" si="513"/>
        <v>0</v>
      </c>
      <c r="Q903" s="48">
        <f t="shared" si="514"/>
        <v>0.1</v>
      </c>
      <c r="R903" s="48">
        <f t="shared" si="515"/>
        <v>0.1</v>
      </c>
      <c r="S903" s="416"/>
    </row>
    <row r="904" spans="1:19" ht="18" customHeight="1">
      <c r="A904" s="545"/>
      <c r="B904" s="463"/>
      <c r="C904" s="458"/>
      <c r="D904" s="458"/>
      <c r="E904" s="468"/>
      <c r="F904" s="458"/>
      <c r="G904" s="458"/>
      <c r="H904" s="458"/>
      <c r="I904" s="168" t="s">
        <v>25</v>
      </c>
      <c r="J904" s="506"/>
      <c r="K904" s="406" t="s">
        <v>26</v>
      </c>
      <c r="L904" s="406"/>
      <c r="M904" s="406"/>
      <c r="N904" s="51">
        <v>0</v>
      </c>
      <c r="O904" s="51">
        <v>0</v>
      </c>
      <c r="P904" s="51">
        <v>0</v>
      </c>
      <c r="Q904" s="51">
        <v>0.1</v>
      </c>
      <c r="R904" s="48">
        <f t="shared" si="515"/>
        <v>0.1</v>
      </c>
      <c r="S904" s="416"/>
    </row>
    <row r="905" spans="1:19" ht="30.75" customHeight="1">
      <c r="A905" s="544"/>
      <c r="B905" s="530"/>
      <c r="C905" s="458"/>
      <c r="D905" s="458"/>
      <c r="E905" s="468"/>
      <c r="F905" s="458"/>
      <c r="G905" s="458"/>
      <c r="H905" s="458"/>
      <c r="I905" s="54" t="s">
        <v>249</v>
      </c>
      <c r="J905" s="470"/>
      <c r="K905" s="123" t="s">
        <v>123</v>
      </c>
      <c r="L905" s="123"/>
      <c r="M905" s="123"/>
      <c r="N905" s="48">
        <f>N906+N909+N910+N907+N908</f>
        <v>0</v>
      </c>
      <c r="O905" s="48">
        <f t="shared" ref="O905:Q905" si="516">O906+O909+O910+O907+O908</f>
        <v>192</v>
      </c>
      <c r="P905" s="48">
        <f t="shared" si="516"/>
        <v>1092</v>
      </c>
      <c r="Q905" s="48">
        <f t="shared" si="516"/>
        <v>1099.8150000000001</v>
      </c>
      <c r="R905" s="48">
        <f t="shared" si="485"/>
        <v>2383.8150000000001</v>
      </c>
      <c r="S905" s="72"/>
    </row>
    <row r="906" spans="1:19" ht="26.25" customHeight="1">
      <c r="A906" s="544"/>
      <c r="B906" s="530"/>
      <c r="C906" s="458"/>
      <c r="D906" s="458"/>
      <c r="E906" s="468"/>
      <c r="F906" s="458"/>
      <c r="G906" s="458"/>
      <c r="H906" s="458"/>
      <c r="I906" s="52" t="s">
        <v>34</v>
      </c>
      <c r="J906" s="470"/>
      <c r="K906" s="152" t="s">
        <v>35</v>
      </c>
      <c r="L906" s="152"/>
      <c r="M906" s="152"/>
      <c r="N906" s="51">
        <v>0</v>
      </c>
      <c r="O906" s="51">
        <v>105.6</v>
      </c>
      <c r="P906" s="51">
        <v>236.571</v>
      </c>
      <c r="Q906" s="51">
        <v>0</v>
      </c>
      <c r="R906" s="48">
        <f t="shared" si="485"/>
        <v>342.17099999999999</v>
      </c>
      <c r="S906" s="33"/>
    </row>
    <row r="907" spans="1:19">
      <c r="A907" s="544"/>
      <c r="B907" s="530"/>
      <c r="C907" s="458"/>
      <c r="D907" s="458"/>
      <c r="E907" s="468"/>
      <c r="F907" s="458"/>
      <c r="G907" s="458"/>
      <c r="H907" s="458"/>
      <c r="I907" s="168" t="s">
        <v>25</v>
      </c>
      <c r="J907" s="470"/>
      <c r="K907" s="152" t="s">
        <v>26</v>
      </c>
      <c r="L907" s="152"/>
      <c r="M907" s="152"/>
      <c r="N907" s="51">
        <v>0</v>
      </c>
      <c r="O907" s="51">
        <v>0</v>
      </c>
      <c r="P907" s="51">
        <v>11.413</v>
      </c>
      <c r="Q907" s="51">
        <v>0</v>
      </c>
      <c r="R907" s="48">
        <f t="shared" si="485"/>
        <v>11.413</v>
      </c>
      <c r="S907" s="33"/>
    </row>
    <row r="908" spans="1:19" ht="26.25" customHeight="1">
      <c r="A908" s="544"/>
      <c r="B908" s="530"/>
      <c r="C908" s="458"/>
      <c r="D908" s="458"/>
      <c r="E908" s="468"/>
      <c r="F908" s="458"/>
      <c r="G908" s="458"/>
      <c r="H908" s="458"/>
      <c r="I908" s="52" t="s">
        <v>47</v>
      </c>
      <c r="J908" s="470"/>
      <c r="K908" s="152" t="s">
        <v>48</v>
      </c>
      <c r="L908" s="152"/>
      <c r="M908" s="152"/>
      <c r="N908" s="51">
        <v>0</v>
      </c>
      <c r="O908" s="51">
        <v>0</v>
      </c>
      <c r="P908" s="51">
        <v>68.566000000000003</v>
      </c>
      <c r="Q908" s="51">
        <v>0</v>
      </c>
      <c r="R908" s="48">
        <f t="shared" si="485"/>
        <v>68.566000000000003</v>
      </c>
      <c r="S908" s="33"/>
    </row>
    <row r="909" spans="1:19" ht="33" customHeight="1">
      <c r="A909" s="544"/>
      <c r="B909" s="530"/>
      <c r="C909" s="458"/>
      <c r="D909" s="458"/>
      <c r="E909" s="468"/>
      <c r="F909" s="458"/>
      <c r="G909" s="458"/>
      <c r="H909" s="458"/>
      <c r="I909" s="52" t="s">
        <v>117</v>
      </c>
      <c r="J909" s="470"/>
      <c r="K909" s="152" t="s">
        <v>76</v>
      </c>
      <c r="L909" s="152"/>
      <c r="M909" s="152"/>
      <c r="N909" s="51">
        <v>0</v>
      </c>
      <c r="O909" s="51">
        <v>86.4</v>
      </c>
      <c r="P909" s="51">
        <v>0</v>
      </c>
      <c r="Q909" s="51">
        <v>0</v>
      </c>
      <c r="R909" s="48">
        <f t="shared" si="485"/>
        <v>86.4</v>
      </c>
      <c r="S909" s="33"/>
    </row>
    <row r="910" spans="1:19" ht="38.25">
      <c r="A910" s="544"/>
      <c r="B910" s="530"/>
      <c r="C910" s="458"/>
      <c r="D910" s="458"/>
      <c r="E910" s="468"/>
      <c r="F910" s="458"/>
      <c r="G910" s="458"/>
      <c r="H910" s="458"/>
      <c r="I910" s="52" t="s">
        <v>111</v>
      </c>
      <c r="J910" s="470"/>
      <c r="K910" s="152" t="s">
        <v>112</v>
      </c>
      <c r="L910" s="152"/>
      <c r="M910" s="152"/>
      <c r="N910" s="51">
        <v>0</v>
      </c>
      <c r="O910" s="51">
        <v>0</v>
      </c>
      <c r="P910" s="51">
        <v>775.45</v>
      </c>
      <c r="Q910" s="51">
        <v>1099.8150000000001</v>
      </c>
      <c r="R910" s="48">
        <f t="shared" si="485"/>
        <v>1875.2650000000001</v>
      </c>
      <c r="S910" s="33"/>
    </row>
    <row r="911" spans="1:19" ht="15" customHeight="1">
      <c r="A911" s="464">
        <v>24</v>
      </c>
      <c r="B911" s="457" t="s">
        <v>250</v>
      </c>
      <c r="C911" s="458"/>
      <c r="D911" s="458"/>
      <c r="E911" s="468"/>
      <c r="F911" s="458"/>
      <c r="G911" s="458"/>
      <c r="H911" s="458"/>
      <c r="I911" s="40" t="s">
        <v>22</v>
      </c>
      <c r="J911" s="460">
        <v>468</v>
      </c>
      <c r="K911" s="122"/>
      <c r="L911" s="122"/>
      <c r="M911" s="122"/>
      <c r="N911" s="43">
        <f>N912+N914+N916</f>
        <v>0</v>
      </c>
      <c r="O911" s="43">
        <f t="shared" ref="O911:Q911" si="517">O912+O914+O916</f>
        <v>49.819000000000003</v>
      </c>
      <c r="P911" s="43">
        <f t="shared" si="517"/>
        <v>39.612000000000002</v>
      </c>
      <c r="Q911" s="43">
        <f t="shared" si="517"/>
        <v>54.061</v>
      </c>
      <c r="R911" s="43">
        <f t="shared" si="485"/>
        <v>143.49200000000002</v>
      </c>
      <c r="S911" s="25"/>
    </row>
    <row r="912" spans="1:19" ht="38.25" customHeight="1">
      <c r="A912" s="465"/>
      <c r="B912" s="458"/>
      <c r="C912" s="458"/>
      <c r="D912" s="458"/>
      <c r="E912" s="468"/>
      <c r="F912" s="458"/>
      <c r="G912" s="458"/>
      <c r="H912" s="458"/>
      <c r="I912" s="54" t="s">
        <v>125</v>
      </c>
      <c r="J912" s="461"/>
      <c r="K912" s="123" t="s">
        <v>24</v>
      </c>
      <c r="L912" s="123"/>
      <c r="M912" s="123"/>
      <c r="N912" s="48">
        <f>N913</f>
        <v>0</v>
      </c>
      <c r="O912" s="48">
        <f t="shared" ref="O912:Q912" si="518">O913</f>
        <v>31.241</v>
      </c>
      <c r="P912" s="48">
        <f t="shared" si="518"/>
        <v>33.447000000000003</v>
      </c>
      <c r="Q912" s="48">
        <f t="shared" si="518"/>
        <v>42.686</v>
      </c>
      <c r="R912" s="48">
        <f t="shared" si="485"/>
        <v>107.374</v>
      </c>
      <c r="S912" s="33"/>
    </row>
    <row r="913" spans="1:19">
      <c r="A913" s="465"/>
      <c r="B913" s="458"/>
      <c r="C913" s="458"/>
      <c r="D913" s="458"/>
      <c r="E913" s="468"/>
      <c r="F913" s="458"/>
      <c r="G913" s="458"/>
      <c r="H913" s="458"/>
      <c r="I913" s="52" t="s">
        <v>25</v>
      </c>
      <c r="J913" s="461"/>
      <c r="K913" s="152" t="s">
        <v>26</v>
      </c>
      <c r="L913" s="152"/>
      <c r="M913" s="152"/>
      <c r="N913" s="51">
        <v>0</v>
      </c>
      <c r="O913" s="51">
        <v>31.241</v>
      </c>
      <c r="P913" s="51">
        <v>33.447000000000003</v>
      </c>
      <c r="Q913" s="51">
        <v>42.686</v>
      </c>
      <c r="R913" s="48">
        <f t="shared" si="485"/>
        <v>107.374</v>
      </c>
      <c r="S913" s="33"/>
    </row>
    <row r="914" spans="1:19" ht="38.25" customHeight="1">
      <c r="A914" s="465"/>
      <c r="B914" s="458"/>
      <c r="C914" s="458"/>
      <c r="D914" s="458"/>
      <c r="E914" s="468"/>
      <c r="F914" s="458"/>
      <c r="G914" s="458"/>
      <c r="H914" s="458"/>
      <c r="I914" s="54" t="s">
        <v>126</v>
      </c>
      <c r="J914" s="461"/>
      <c r="K914" s="123" t="s">
        <v>28</v>
      </c>
      <c r="L914" s="123"/>
      <c r="M914" s="123"/>
      <c r="N914" s="48">
        <f>N915</f>
        <v>0</v>
      </c>
      <c r="O914" s="48">
        <f t="shared" ref="O914:Q914" si="519">O915</f>
        <v>17.841000000000001</v>
      </c>
      <c r="P914" s="48">
        <f t="shared" si="519"/>
        <v>5</v>
      </c>
      <c r="Q914" s="48">
        <f t="shared" si="519"/>
        <v>9.2859999999999996</v>
      </c>
      <c r="R914" s="48">
        <f t="shared" si="485"/>
        <v>32.127000000000002</v>
      </c>
      <c r="S914" s="33"/>
    </row>
    <row r="915" spans="1:19">
      <c r="A915" s="465"/>
      <c r="B915" s="458"/>
      <c r="C915" s="458"/>
      <c r="D915" s="458"/>
      <c r="E915" s="468"/>
      <c r="F915" s="458"/>
      <c r="G915" s="458"/>
      <c r="H915" s="458"/>
      <c r="I915" s="52" t="s">
        <v>25</v>
      </c>
      <c r="J915" s="461"/>
      <c r="K915" s="152" t="s">
        <v>26</v>
      </c>
      <c r="L915" s="152"/>
      <c r="M915" s="152"/>
      <c r="N915" s="51">
        <v>0</v>
      </c>
      <c r="O915" s="51">
        <v>17.841000000000001</v>
      </c>
      <c r="P915" s="51">
        <v>5</v>
      </c>
      <c r="Q915" s="51">
        <v>9.2859999999999996</v>
      </c>
      <c r="R915" s="48">
        <f t="shared" si="485"/>
        <v>32.127000000000002</v>
      </c>
      <c r="S915" s="33"/>
    </row>
    <row r="916" spans="1:19" ht="25.5">
      <c r="A916" s="465"/>
      <c r="B916" s="458"/>
      <c r="C916" s="458"/>
      <c r="D916" s="458"/>
      <c r="E916" s="468"/>
      <c r="F916" s="458"/>
      <c r="G916" s="458"/>
      <c r="H916" s="458"/>
      <c r="I916" s="54" t="s">
        <v>27</v>
      </c>
      <c r="J916" s="461"/>
      <c r="K916" s="123" t="s">
        <v>114</v>
      </c>
      <c r="L916" s="123"/>
      <c r="M916" s="123"/>
      <c r="N916" s="48">
        <f>N917</f>
        <v>0</v>
      </c>
      <c r="O916" s="48">
        <f t="shared" ref="O916:Q916" si="520">O917</f>
        <v>0.73699999999999999</v>
      </c>
      <c r="P916" s="48">
        <f t="shared" si="520"/>
        <v>1.165</v>
      </c>
      <c r="Q916" s="48">
        <f t="shared" si="520"/>
        <v>2.089</v>
      </c>
      <c r="R916" s="48">
        <f t="shared" si="485"/>
        <v>3.9910000000000001</v>
      </c>
      <c r="S916" s="33"/>
    </row>
    <row r="917" spans="1:19">
      <c r="A917" s="466"/>
      <c r="B917" s="459"/>
      <c r="C917" s="458"/>
      <c r="D917" s="458"/>
      <c r="E917" s="468"/>
      <c r="F917" s="458"/>
      <c r="G917" s="458"/>
      <c r="H917" s="458"/>
      <c r="I917" s="162" t="s">
        <v>25</v>
      </c>
      <c r="J917" s="462"/>
      <c r="K917" s="152" t="s">
        <v>26</v>
      </c>
      <c r="L917" s="152"/>
      <c r="M917" s="152"/>
      <c r="N917" s="51">
        <v>0</v>
      </c>
      <c r="O917" s="51">
        <v>0.73699999999999999</v>
      </c>
      <c r="P917" s="51">
        <v>1.165</v>
      </c>
      <c r="Q917" s="51">
        <v>2.089</v>
      </c>
      <c r="R917" s="48">
        <f t="shared" si="485"/>
        <v>3.9910000000000001</v>
      </c>
      <c r="S917" s="33"/>
    </row>
    <row r="918" spans="1:19" s="3" customFormat="1" ht="15">
      <c r="A918" s="464">
        <v>25</v>
      </c>
      <c r="B918" s="457" t="s">
        <v>251</v>
      </c>
      <c r="C918" s="458"/>
      <c r="D918" s="458"/>
      <c r="E918" s="468"/>
      <c r="F918" s="458"/>
      <c r="G918" s="458"/>
      <c r="H918" s="458"/>
      <c r="I918" s="40" t="s">
        <v>22</v>
      </c>
      <c r="J918" s="507">
        <v>469</v>
      </c>
      <c r="K918" s="122"/>
      <c r="L918" s="122"/>
      <c r="M918" s="122"/>
      <c r="N918" s="43">
        <f>N919+N921</f>
        <v>0</v>
      </c>
      <c r="O918" s="43">
        <f t="shared" ref="O918:Q918" si="521">O919+O921</f>
        <v>49.103999999999999</v>
      </c>
      <c r="P918" s="43">
        <f t="shared" si="521"/>
        <v>52.303000000000004</v>
      </c>
      <c r="Q918" s="43">
        <f t="shared" si="521"/>
        <v>65.478999999999999</v>
      </c>
      <c r="R918" s="43">
        <f t="shared" ref="R918:R922" si="522">N918+O918+P918+Q918</f>
        <v>166.88600000000002</v>
      </c>
      <c r="S918" s="33"/>
    </row>
    <row r="919" spans="1:19" s="3" customFormat="1" ht="51">
      <c r="A919" s="465"/>
      <c r="B919" s="458"/>
      <c r="C919" s="458"/>
      <c r="D919" s="458"/>
      <c r="E919" s="468"/>
      <c r="F919" s="458"/>
      <c r="G919" s="458"/>
      <c r="H919" s="458"/>
      <c r="I919" s="114" t="s">
        <v>252</v>
      </c>
      <c r="J919" s="508"/>
      <c r="K919" s="115" t="s">
        <v>24</v>
      </c>
      <c r="L919" s="115"/>
      <c r="M919" s="115"/>
      <c r="N919" s="116">
        <f>N920</f>
        <v>0</v>
      </c>
      <c r="O919" s="116">
        <f t="shared" ref="O919" si="523">O920</f>
        <v>48.015000000000001</v>
      </c>
      <c r="P919" s="116">
        <f t="shared" ref="P919" si="524">P920</f>
        <v>51.493000000000002</v>
      </c>
      <c r="Q919" s="116">
        <f t="shared" ref="Q919" si="525">Q920</f>
        <v>64.215000000000003</v>
      </c>
      <c r="R919" s="48">
        <f t="shared" si="522"/>
        <v>163.72300000000001</v>
      </c>
      <c r="S919" s="33"/>
    </row>
    <row r="920" spans="1:19" s="3" customFormat="1" ht="15">
      <c r="A920" s="465"/>
      <c r="B920" s="458"/>
      <c r="C920" s="458"/>
      <c r="D920" s="458"/>
      <c r="E920" s="468"/>
      <c r="F920" s="458"/>
      <c r="G920" s="458"/>
      <c r="H920" s="458"/>
      <c r="I920" s="52" t="s">
        <v>25</v>
      </c>
      <c r="J920" s="508"/>
      <c r="K920" s="80" t="s">
        <v>26</v>
      </c>
      <c r="L920" s="322"/>
      <c r="M920" s="322"/>
      <c r="N920" s="117">
        <v>0</v>
      </c>
      <c r="O920" s="117">
        <v>48.015000000000001</v>
      </c>
      <c r="P920" s="117">
        <v>51.493000000000002</v>
      </c>
      <c r="Q920" s="117">
        <v>64.215000000000003</v>
      </c>
      <c r="R920" s="48">
        <f t="shared" si="522"/>
        <v>163.72300000000001</v>
      </c>
      <c r="S920" s="33"/>
    </row>
    <row r="921" spans="1:19" s="3" customFormat="1" ht="25.5">
      <c r="A921" s="465"/>
      <c r="B921" s="458"/>
      <c r="C921" s="458"/>
      <c r="D921" s="458"/>
      <c r="E921" s="468"/>
      <c r="F921" s="458"/>
      <c r="G921" s="458"/>
      <c r="H921" s="458"/>
      <c r="I921" s="114" t="s">
        <v>27</v>
      </c>
      <c r="J921" s="508"/>
      <c r="K921" s="115" t="s">
        <v>114</v>
      </c>
      <c r="L921" s="115"/>
      <c r="M921" s="115"/>
      <c r="N921" s="116">
        <f t="shared" ref="N921:Q921" si="526">N922</f>
        <v>0</v>
      </c>
      <c r="O921" s="116">
        <f t="shared" si="526"/>
        <v>1.089</v>
      </c>
      <c r="P921" s="116">
        <f t="shared" si="526"/>
        <v>0.81</v>
      </c>
      <c r="Q921" s="116">
        <f t="shared" si="526"/>
        <v>1.264</v>
      </c>
      <c r="R921" s="48">
        <f t="shared" si="522"/>
        <v>3.1630000000000003</v>
      </c>
      <c r="S921" s="33"/>
    </row>
    <row r="922" spans="1:19" s="3" customFormat="1" ht="15">
      <c r="A922" s="466"/>
      <c r="B922" s="459"/>
      <c r="C922" s="459"/>
      <c r="D922" s="459"/>
      <c r="E922" s="469"/>
      <c r="F922" s="459"/>
      <c r="G922" s="459"/>
      <c r="H922" s="459"/>
      <c r="I922" s="52" t="s">
        <v>25</v>
      </c>
      <c r="J922" s="509"/>
      <c r="K922" s="80" t="s">
        <v>26</v>
      </c>
      <c r="L922" s="322"/>
      <c r="M922" s="322"/>
      <c r="N922" s="117">
        <v>0</v>
      </c>
      <c r="O922" s="117">
        <v>1.089</v>
      </c>
      <c r="P922" s="117">
        <v>0.81</v>
      </c>
      <c r="Q922" s="117">
        <v>1.264</v>
      </c>
      <c r="R922" s="48">
        <f t="shared" si="522"/>
        <v>3.1630000000000003</v>
      </c>
      <c r="S922" s="33"/>
    </row>
    <row r="923" spans="1:19" s="3" customFormat="1" ht="93.75" customHeight="1">
      <c r="A923" s="191">
        <v>7</v>
      </c>
      <c r="B923" s="172" t="s">
        <v>277</v>
      </c>
      <c r="C923" s="171" t="s">
        <v>19</v>
      </c>
      <c r="D923" s="171" t="s">
        <v>20</v>
      </c>
      <c r="E923" s="171" t="s">
        <v>278</v>
      </c>
      <c r="F923" s="172" t="s">
        <v>501</v>
      </c>
      <c r="G923" s="172" t="s">
        <v>497</v>
      </c>
      <c r="H923" s="172" t="s">
        <v>499</v>
      </c>
      <c r="I923" s="326"/>
      <c r="J923" s="191"/>
      <c r="K923" s="74"/>
      <c r="L923" s="43">
        <f t="shared" ref="L923:M923" si="527">L924</f>
        <v>0</v>
      </c>
      <c r="M923" s="43">
        <f t="shared" si="527"/>
        <v>0</v>
      </c>
      <c r="N923" s="43">
        <f>N924</f>
        <v>0</v>
      </c>
      <c r="O923" s="43">
        <f t="shared" ref="O923:Q923" si="528">O924</f>
        <v>61892.478725199995</v>
      </c>
      <c r="P923" s="43">
        <f t="shared" si="528"/>
        <v>61467.483441169992</v>
      </c>
      <c r="Q923" s="43">
        <f t="shared" si="528"/>
        <v>46812.778830770003</v>
      </c>
      <c r="R923" s="75">
        <f>Q923+P923+O923+N923</f>
        <v>170172.74099714</v>
      </c>
      <c r="S923" s="41"/>
    </row>
    <row r="924" spans="1:19" s="3" customFormat="1" ht="15" customHeight="1">
      <c r="A924" s="454">
        <v>1</v>
      </c>
      <c r="B924" s="454" t="s">
        <v>277</v>
      </c>
      <c r="C924" s="454" t="s">
        <v>19</v>
      </c>
      <c r="D924" s="454" t="s">
        <v>20</v>
      </c>
      <c r="E924" s="454" t="s">
        <v>278</v>
      </c>
      <c r="F924" s="454" t="s">
        <v>501</v>
      </c>
      <c r="G924" s="454" t="s">
        <v>497</v>
      </c>
      <c r="H924" s="454" t="s">
        <v>499</v>
      </c>
      <c r="I924" s="184" t="s">
        <v>22</v>
      </c>
      <c r="J924" s="460">
        <v>268</v>
      </c>
      <c r="K924" s="196"/>
      <c r="L924" s="43">
        <f t="shared" ref="L924:M924" si="529">L925+L927+L931+L933+L935+L937+L939+L941</f>
        <v>0</v>
      </c>
      <c r="M924" s="43">
        <f t="shared" si="529"/>
        <v>0</v>
      </c>
      <c r="N924" s="43">
        <f>N925+N927+N931+N933+N935+N937+N939+N941</f>
        <v>0</v>
      </c>
      <c r="O924" s="43">
        <f t="shared" ref="O924:Q924" si="530">O925+O927+O931+O933+O935+O937+O939+O941</f>
        <v>61892.478725199995</v>
      </c>
      <c r="P924" s="43">
        <f t="shared" si="530"/>
        <v>61467.483441169992</v>
      </c>
      <c r="Q924" s="43">
        <f t="shared" si="530"/>
        <v>46812.778830770003</v>
      </c>
      <c r="R924" s="75">
        <f>Q924+P924+O924+N924</f>
        <v>170172.74099714</v>
      </c>
      <c r="S924" s="41"/>
    </row>
    <row r="925" spans="1:19" s="3" customFormat="1" ht="51">
      <c r="A925" s="455"/>
      <c r="B925" s="455"/>
      <c r="C925" s="455"/>
      <c r="D925" s="455"/>
      <c r="E925" s="455"/>
      <c r="F925" s="455"/>
      <c r="G925" s="455"/>
      <c r="H925" s="455"/>
      <c r="I925" s="187" t="s">
        <v>279</v>
      </c>
      <c r="J925" s="461"/>
      <c r="K925" s="185" t="s">
        <v>24</v>
      </c>
      <c r="L925" s="185"/>
      <c r="M925" s="185"/>
      <c r="N925" s="131">
        <f>N926</f>
        <v>0</v>
      </c>
      <c r="O925" s="131">
        <f t="shared" ref="O925:Q925" si="531">O926</f>
        <v>164.21543489999999</v>
      </c>
      <c r="P925" s="131">
        <f t="shared" si="531"/>
        <v>342.30014986999998</v>
      </c>
      <c r="Q925" s="131">
        <f t="shared" si="531"/>
        <v>1231.8678864999999</v>
      </c>
      <c r="R925" s="63">
        <f t="shared" ref="R925:R928" si="532">Q925+P925+O925+N925</f>
        <v>1738.38347127</v>
      </c>
      <c r="S925" s="33"/>
    </row>
    <row r="926" spans="1:19" s="3" customFormat="1" ht="15">
      <c r="A926" s="455"/>
      <c r="B926" s="455"/>
      <c r="C926" s="455"/>
      <c r="D926" s="455"/>
      <c r="E926" s="455"/>
      <c r="F926" s="455"/>
      <c r="G926" s="455"/>
      <c r="H926" s="455"/>
      <c r="I926" s="188" t="s">
        <v>25</v>
      </c>
      <c r="J926" s="461"/>
      <c r="K926" s="186" t="s">
        <v>26</v>
      </c>
      <c r="L926" s="186"/>
      <c r="M926" s="186"/>
      <c r="N926" s="132">
        <v>0</v>
      </c>
      <c r="O926" s="132">
        <v>164.21543489999999</v>
      </c>
      <c r="P926" s="132">
        <v>342.30014986999998</v>
      </c>
      <c r="Q926" s="132">
        <v>1231.8678864999999</v>
      </c>
      <c r="R926" s="63">
        <f t="shared" si="532"/>
        <v>1738.38347127</v>
      </c>
      <c r="S926" s="33"/>
    </row>
    <row r="927" spans="1:19" s="3" customFormat="1" ht="15">
      <c r="A927" s="455"/>
      <c r="B927" s="455"/>
      <c r="C927" s="455"/>
      <c r="D927" s="455"/>
      <c r="E927" s="455"/>
      <c r="F927" s="455"/>
      <c r="G927" s="455"/>
      <c r="H927" s="455"/>
      <c r="I927" s="187" t="s">
        <v>130</v>
      </c>
      <c r="J927" s="461"/>
      <c r="K927" s="185" t="s">
        <v>46</v>
      </c>
      <c r="L927" s="185"/>
      <c r="M927" s="185"/>
      <c r="N927" s="131">
        <f>N928+N929+N930</f>
        <v>0</v>
      </c>
      <c r="O927" s="131">
        <f t="shared" ref="O927:Q927" si="533">O928+O929+O930</f>
        <v>13209.63581</v>
      </c>
      <c r="P927" s="131">
        <f t="shared" si="533"/>
        <v>10020.870707210001</v>
      </c>
      <c r="Q927" s="131">
        <f t="shared" si="533"/>
        <v>6186.6179452300003</v>
      </c>
      <c r="R927" s="63">
        <f t="shared" si="532"/>
        <v>29417.124462439999</v>
      </c>
      <c r="S927" s="33"/>
    </row>
    <row r="928" spans="1:19" s="3" customFormat="1" ht="25.5">
      <c r="A928" s="455"/>
      <c r="B928" s="455"/>
      <c r="C928" s="455"/>
      <c r="D928" s="455"/>
      <c r="E928" s="455"/>
      <c r="F928" s="455"/>
      <c r="G928" s="455"/>
      <c r="H928" s="455"/>
      <c r="I928" s="188" t="s">
        <v>34</v>
      </c>
      <c r="J928" s="461"/>
      <c r="K928" s="186" t="s">
        <v>35</v>
      </c>
      <c r="L928" s="186"/>
      <c r="M928" s="186"/>
      <c r="N928" s="132">
        <v>0</v>
      </c>
      <c r="O928" s="132">
        <v>568.37800000000004</v>
      </c>
      <c r="P928" s="132">
        <v>0</v>
      </c>
      <c r="Q928" s="132">
        <v>0</v>
      </c>
      <c r="R928" s="63">
        <f t="shared" si="532"/>
        <v>568.37800000000004</v>
      </c>
      <c r="S928" s="33"/>
    </row>
    <row r="929" spans="1:19" s="3" customFormat="1" ht="15">
      <c r="A929" s="455"/>
      <c r="B929" s="455"/>
      <c r="C929" s="455"/>
      <c r="D929" s="455"/>
      <c r="E929" s="455"/>
      <c r="F929" s="455"/>
      <c r="G929" s="455"/>
      <c r="H929" s="455"/>
      <c r="I929" s="188" t="s">
        <v>25</v>
      </c>
      <c r="J929" s="461"/>
      <c r="K929" s="186" t="s">
        <v>26</v>
      </c>
      <c r="L929" s="186"/>
      <c r="M929" s="186"/>
      <c r="N929" s="132">
        <v>0</v>
      </c>
      <c r="O929" s="132">
        <v>408.60480999999999</v>
      </c>
      <c r="P929" s="192">
        <v>2556.0497082100001</v>
      </c>
      <c r="Q929" s="192">
        <v>2425.6179452299998</v>
      </c>
      <c r="R929" s="63">
        <f t="shared" ref="R929:R943" si="534">Q929+P929+O929+N929</f>
        <v>5390.2724634399992</v>
      </c>
      <c r="S929" s="33"/>
    </row>
    <row r="930" spans="1:19" s="3" customFormat="1" ht="38.25">
      <c r="A930" s="455"/>
      <c r="B930" s="455"/>
      <c r="C930" s="455"/>
      <c r="D930" s="455"/>
      <c r="E930" s="455"/>
      <c r="F930" s="455"/>
      <c r="G930" s="455"/>
      <c r="H930" s="455"/>
      <c r="I930" s="193" t="s">
        <v>117</v>
      </c>
      <c r="J930" s="461"/>
      <c r="K930" s="186" t="s">
        <v>76</v>
      </c>
      <c r="L930" s="186"/>
      <c r="M930" s="186"/>
      <c r="N930" s="132">
        <v>0</v>
      </c>
      <c r="O930" s="132">
        <v>12232.653</v>
      </c>
      <c r="P930" s="132">
        <v>7464.8209989999996</v>
      </c>
      <c r="Q930" s="132">
        <v>3761</v>
      </c>
      <c r="R930" s="63">
        <f t="shared" si="534"/>
        <v>23458.473999000002</v>
      </c>
      <c r="S930" s="33"/>
    </row>
    <row r="931" spans="1:19" s="3" customFormat="1" ht="25.5">
      <c r="A931" s="455"/>
      <c r="B931" s="455"/>
      <c r="C931" s="455"/>
      <c r="D931" s="455"/>
      <c r="E931" s="455"/>
      <c r="F931" s="455"/>
      <c r="G931" s="455"/>
      <c r="H931" s="455"/>
      <c r="I931" s="187" t="s">
        <v>137</v>
      </c>
      <c r="J931" s="461"/>
      <c r="K931" s="185" t="s">
        <v>28</v>
      </c>
      <c r="L931" s="185"/>
      <c r="M931" s="185"/>
      <c r="N931" s="131">
        <f>N932</f>
        <v>0</v>
      </c>
      <c r="O931" s="131">
        <f t="shared" ref="O931:Q931" si="535">O932</f>
        <v>8608.9024802999993</v>
      </c>
      <c r="P931" s="131">
        <f t="shared" si="535"/>
        <v>11307.616584089999</v>
      </c>
      <c r="Q931" s="131">
        <f t="shared" si="535"/>
        <v>7693.2340000000004</v>
      </c>
      <c r="R931" s="63">
        <f t="shared" si="534"/>
        <v>27609.753064389999</v>
      </c>
      <c r="S931" s="33"/>
    </row>
    <row r="932" spans="1:19" s="3" customFormat="1" ht="15">
      <c r="A932" s="455"/>
      <c r="B932" s="455"/>
      <c r="C932" s="455"/>
      <c r="D932" s="455"/>
      <c r="E932" s="455"/>
      <c r="F932" s="455"/>
      <c r="G932" s="455"/>
      <c r="H932" s="455"/>
      <c r="I932" s="188" t="s">
        <v>25</v>
      </c>
      <c r="J932" s="461"/>
      <c r="K932" s="186" t="s">
        <v>26</v>
      </c>
      <c r="L932" s="186"/>
      <c r="M932" s="186"/>
      <c r="N932" s="132">
        <v>0</v>
      </c>
      <c r="O932" s="132">
        <v>8608.9024802999993</v>
      </c>
      <c r="P932" s="192">
        <v>11307.616584089999</v>
      </c>
      <c r="Q932" s="132">
        <v>7693.2340000000004</v>
      </c>
      <c r="R932" s="63">
        <f t="shared" si="534"/>
        <v>27609.753064389999</v>
      </c>
      <c r="S932" s="33"/>
    </row>
    <row r="933" spans="1:19" s="3" customFormat="1" ht="38.25">
      <c r="A933" s="455"/>
      <c r="B933" s="455"/>
      <c r="C933" s="455"/>
      <c r="D933" s="455"/>
      <c r="E933" s="455"/>
      <c r="F933" s="455"/>
      <c r="G933" s="455"/>
      <c r="H933" s="455"/>
      <c r="I933" s="187" t="s">
        <v>280</v>
      </c>
      <c r="J933" s="461"/>
      <c r="K933" s="185" t="s">
        <v>30</v>
      </c>
      <c r="L933" s="185"/>
      <c r="M933" s="185"/>
      <c r="N933" s="131">
        <f>N934</f>
        <v>0</v>
      </c>
      <c r="O933" s="131">
        <f t="shared" ref="O933:Q933" si="536">O934</f>
        <v>200.77699999999999</v>
      </c>
      <c r="P933" s="131">
        <f t="shared" si="536"/>
        <v>337.13499999999999</v>
      </c>
      <c r="Q933" s="131">
        <f t="shared" si="536"/>
        <v>234.87899999999999</v>
      </c>
      <c r="R933" s="63">
        <f t="shared" si="534"/>
        <v>772.79099999999994</v>
      </c>
      <c r="S933" s="33"/>
    </row>
    <row r="934" spans="1:19" s="3" customFormat="1" ht="15">
      <c r="A934" s="455"/>
      <c r="B934" s="455"/>
      <c r="C934" s="455"/>
      <c r="D934" s="455"/>
      <c r="E934" s="455"/>
      <c r="F934" s="455"/>
      <c r="G934" s="455"/>
      <c r="H934" s="455"/>
      <c r="I934" s="188" t="s">
        <v>25</v>
      </c>
      <c r="J934" s="461"/>
      <c r="K934" s="186" t="s">
        <v>26</v>
      </c>
      <c r="L934" s="186"/>
      <c r="M934" s="186"/>
      <c r="N934" s="132">
        <v>0</v>
      </c>
      <c r="O934" s="132">
        <v>200.77699999999999</v>
      </c>
      <c r="P934" s="192">
        <v>337.13499999999999</v>
      </c>
      <c r="Q934" s="132">
        <v>234.87899999999999</v>
      </c>
      <c r="R934" s="63">
        <f t="shared" si="534"/>
        <v>772.79099999999994</v>
      </c>
      <c r="S934" s="33"/>
    </row>
    <row r="935" spans="1:19" s="3" customFormat="1" ht="38.25">
      <c r="A935" s="455"/>
      <c r="B935" s="455"/>
      <c r="C935" s="455"/>
      <c r="D935" s="455"/>
      <c r="E935" s="455"/>
      <c r="F935" s="455"/>
      <c r="G935" s="455"/>
      <c r="H935" s="455"/>
      <c r="I935" s="187" t="s">
        <v>281</v>
      </c>
      <c r="J935" s="461"/>
      <c r="K935" s="185" t="s">
        <v>76</v>
      </c>
      <c r="L935" s="185"/>
      <c r="M935" s="185"/>
      <c r="N935" s="131">
        <f>N936</f>
        <v>0</v>
      </c>
      <c r="O935" s="131">
        <f t="shared" ref="O935:Q935" si="537">O936</f>
        <v>0</v>
      </c>
      <c r="P935" s="131">
        <f t="shared" si="537"/>
        <v>0</v>
      </c>
      <c r="Q935" s="131">
        <f t="shared" si="537"/>
        <v>164.59199903999999</v>
      </c>
      <c r="R935" s="63">
        <f t="shared" si="534"/>
        <v>164.59199903999999</v>
      </c>
      <c r="S935" s="33"/>
    </row>
    <row r="936" spans="1:19" s="3" customFormat="1" ht="15">
      <c r="A936" s="455"/>
      <c r="B936" s="455"/>
      <c r="C936" s="455"/>
      <c r="D936" s="455"/>
      <c r="E936" s="455"/>
      <c r="F936" s="455"/>
      <c r="G936" s="455"/>
      <c r="H936" s="455"/>
      <c r="I936" s="188" t="s">
        <v>25</v>
      </c>
      <c r="J936" s="461"/>
      <c r="K936" s="186" t="s">
        <v>26</v>
      </c>
      <c r="L936" s="186"/>
      <c r="M936" s="186"/>
      <c r="N936" s="132">
        <v>0</v>
      </c>
      <c r="O936" s="192">
        <v>0</v>
      </c>
      <c r="P936" s="132">
        <v>0</v>
      </c>
      <c r="Q936" s="132">
        <v>164.59199903999999</v>
      </c>
      <c r="R936" s="63">
        <f t="shared" si="534"/>
        <v>164.59199903999999</v>
      </c>
      <c r="S936" s="33"/>
    </row>
    <row r="937" spans="1:19" s="3" customFormat="1" ht="38.25">
      <c r="A937" s="455"/>
      <c r="B937" s="455"/>
      <c r="C937" s="455"/>
      <c r="D937" s="455"/>
      <c r="E937" s="455"/>
      <c r="F937" s="455"/>
      <c r="G937" s="455"/>
      <c r="H937" s="455"/>
      <c r="I937" s="187" t="s">
        <v>232</v>
      </c>
      <c r="J937" s="461"/>
      <c r="K937" s="185" t="s">
        <v>158</v>
      </c>
      <c r="L937" s="185"/>
      <c r="M937" s="185"/>
      <c r="N937" s="131">
        <f>N938</f>
        <v>0</v>
      </c>
      <c r="O937" s="131">
        <f t="shared" ref="O937:Q937" si="538">O938</f>
        <v>39708.947999999997</v>
      </c>
      <c r="P937" s="131">
        <f t="shared" si="538"/>
        <v>7594.8909999999996</v>
      </c>
      <c r="Q937" s="131">
        <f t="shared" si="538"/>
        <v>6105.0640000000003</v>
      </c>
      <c r="R937" s="63">
        <f t="shared" si="534"/>
        <v>53408.902999999998</v>
      </c>
      <c r="S937" s="33"/>
    </row>
    <row r="938" spans="1:19" s="3" customFormat="1" ht="15">
      <c r="A938" s="455"/>
      <c r="B938" s="455"/>
      <c r="C938" s="455"/>
      <c r="D938" s="455"/>
      <c r="E938" s="455"/>
      <c r="F938" s="455"/>
      <c r="G938" s="455"/>
      <c r="H938" s="455"/>
      <c r="I938" s="188" t="s">
        <v>25</v>
      </c>
      <c r="J938" s="461"/>
      <c r="K938" s="186" t="s">
        <v>26</v>
      </c>
      <c r="L938" s="186"/>
      <c r="M938" s="186"/>
      <c r="N938" s="132">
        <v>0</v>
      </c>
      <c r="O938" s="132">
        <v>39708.947999999997</v>
      </c>
      <c r="P938" s="192">
        <v>7594.8909999999996</v>
      </c>
      <c r="Q938" s="132">
        <v>6105.0640000000003</v>
      </c>
      <c r="R938" s="63">
        <f t="shared" si="534"/>
        <v>53408.902999999998</v>
      </c>
      <c r="S938" s="33"/>
    </row>
    <row r="939" spans="1:19" s="3" customFormat="1" ht="25.5">
      <c r="A939" s="455"/>
      <c r="B939" s="455"/>
      <c r="C939" s="455"/>
      <c r="D939" s="455"/>
      <c r="E939" s="455"/>
      <c r="F939" s="455"/>
      <c r="G939" s="455"/>
      <c r="H939" s="455"/>
      <c r="I939" s="187" t="s">
        <v>233</v>
      </c>
      <c r="J939" s="461"/>
      <c r="K939" s="185" t="s">
        <v>234</v>
      </c>
      <c r="L939" s="185"/>
      <c r="M939" s="185"/>
      <c r="N939" s="131">
        <f>N940</f>
        <v>0</v>
      </c>
      <c r="O939" s="131">
        <f t="shared" ref="O939:Q939" si="539">O940</f>
        <v>0</v>
      </c>
      <c r="P939" s="131">
        <f t="shared" si="539"/>
        <v>28110.131000000001</v>
      </c>
      <c r="Q939" s="131">
        <f t="shared" si="539"/>
        <v>23470.116999999998</v>
      </c>
      <c r="R939" s="63">
        <f t="shared" si="534"/>
        <v>51580.248</v>
      </c>
      <c r="S939" s="33"/>
    </row>
    <row r="940" spans="1:19" s="3" customFormat="1" ht="15">
      <c r="A940" s="455"/>
      <c r="B940" s="455"/>
      <c r="C940" s="455"/>
      <c r="D940" s="455"/>
      <c r="E940" s="455"/>
      <c r="F940" s="455"/>
      <c r="G940" s="455"/>
      <c r="H940" s="455"/>
      <c r="I940" s="188" t="s">
        <v>25</v>
      </c>
      <c r="J940" s="461"/>
      <c r="K940" s="186" t="s">
        <v>26</v>
      </c>
      <c r="L940" s="186"/>
      <c r="M940" s="186"/>
      <c r="N940" s="132">
        <v>0</v>
      </c>
      <c r="O940" s="192">
        <v>0</v>
      </c>
      <c r="P940" s="192">
        <v>28110.131000000001</v>
      </c>
      <c r="Q940" s="132">
        <v>23470.116999999998</v>
      </c>
      <c r="R940" s="63">
        <f t="shared" si="534"/>
        <v>51580.248</v>
      </c>
      <c r="S940" s="33"/>
    </row>
    <row r="941" spans="1:19" s="3" customFormat="1" ht="25.5">
      <c r="A941" s="455"/>
      <c r="B941" s="455"/>
      <c r="C941" s="455"/>
      <c r="D941" s="455"/>
      <c r="E941" s="455"/>
      <c r="F941" s="455"/>
      <c r="G941" s="455"/>
      <c r="H941" s="455"/>
      <c r="I941" s="187" t="s">
        <v>282</v>
      </c>
      <c r="J941" s="461"/>
      <c r="K941" s="185" t="s">
        <v>283</v>
      </c>
      <c r="L941" s="185"/>
      <c r="M941" s="185"/>
      <c r="N941" s="131">
        <f>N942+N943</f>
        <v>0</v>
      </c>
      <c r="O941" s="131">
        <f t="shared" ref="O941:Q941" si="540">O942+O943</f>
        <v>0</v>
      </c>
      <c r="P941" s="131">
        <f t="shared" si="540"/>
        <v>3754.5389999999998</v>
      </c>
      <c r="Q941" s="131">
        <f t="shared" si="540"/>
        <v>1726.4069999999999</v>
      </c>
      <c r="R941" s="63">
        <f t="shared" si="534"/>
        <v>5480.9459999999999</v>
      </c>
      <c r="S941" s="33"/>
    </row>
    <row r="942" spans="1:19" s="3" customFormat="1" ht="15">
      <c r="A942" s="455"/>
      <c r="B942" s="455"/>
      <c r="C942" s="455"/>
      <c r="D942" s="455"/>
      <c r="E942" s="455"/>
      <c r="F942" s="455"/>
      <c r="G942" s="455"/>
      <c r="H942" s="455"/>
      <c r="I942" s="188" t="s">
        <v>25</v>
      </c>
      <c r="J942" s="461"/>
      <c r="K942" s="186" t="s">
        <v>26</v>
      </c>
      <c r="L942" s="186"/>
      <c r="M942" s="186"/>
      <c r="N942" s="132">
        <v>0</v>
      </c>
      <c r="O942" s="192">
        <v>0</v>
      </c>
      <c r="P942" s="192">
        <v>2367.721</v>
      </c>
      <c r="Q942" s="132">
        <v>604.44299999999998</v>
      </c>
      <c r="R942" s="63">
        <f t="shared" si="534"/>
        <v>2972.1639999999998</v>
      </c>
      <c r="S942" s="33"/>
    </row>
    <row r="943" spans="1:19" s="3" customFormat="1" ht="38.25">
      <c r="A943" s="455"/>
      <c r="B943" s="455"/>
      <c r="C943" s="455"/>
      <c r="D943" s="455"/>
      <c r="E943" s="455"/>
      <c r="F943" s="455"/>
      <c r="G943" s="455"/>
      <c r="H943" s="455"/>
      <c r="I943" s="193" t="s">
        <v>117</v>
      </c>
      <c r="J943" s="462"/>
      <c r="K943" s="186" t="s">
        <v>76</v>
      </c>
      <c r="L943" s="186"/>
      <c r="M943" s="186"/>
      <c r="N943" s="132">
        <v>0</v>
      </c>
      <c r="O943" s="192">
        <v>0</v>
      </c>
      <c r="P943" s="192">
        <v>1386.818</v>
      </c>
      <c r="Q943" s="132">
        <v>1121.9639999999999</v>
      </c>
      <c r="R943" s="63">
        <f t="shared" si="534"/>
        <v>2508.7820000000002</v>
      </c>
      <c r="S943" s="33"/>
    </row>
    <row r="944" spans="1:19" s="3" customFormat="1" ht="15">
      <c r="A944" s="33"/>
      <c r="B944" s="97" t="s">
        <v>276</v>
      </c>
      <c r="C944" s="455"/>
      <c r="D944" s="455"/>
      <c r="E944" s="455"/>
      <c r="F944" s="455"/>
      <c r="G944" s="455"/>
      <c r="H944" s="455"/>
      <c r="I944" s="119"/>
      <c r="J944" s="53"/>
      <c r="K944" s="80"/>
      <c r="L944" s="322"/>
      <c r="M944" s="322"/>
      <c r="N944" s="117"/>
      <c r="O944" s="117"/>
      <c r="P944" s="117"/>
      <c r="Q944" s="117"/>
      <c r="R944" s="48"/>
      <c r="S944" s="33"/>
    </row>
    <row r="945" spans="1:19" s="3" customFormat="1" ht="63.75">
      <c r="A945" s="31">
        <v>2</v>
      </c>
      <c r="B945" s="32" t="s">
        <v>284</v>
      </c>
      <c r="C945" s="456"/>
      <c r="D945" s="456"/>
      <c r="E945" s="456"/>
      <c r="F945" s="456"/>
      <c r="G945" s="456"/>
      <c r="H945" s="456"/>
      <c r="I945" s="119"/>
      <c r="J945" s="53"/>
      <c r="K945" s="80"/>
      <c r="L945" s="322"/>
      <c r="M945" s="322"/>
      <c r="N945" s="117"/>
      <c r="O945" s="117"/>
      <c r="P945" s="117"/>
      <c r="Q945" s="117"/>
      <c r="R945" s="48"/>
      <c r="S945" s="33"/>
    </row>
    <row r="946" spans="1:19" s="3" customFormat="1" ht="15">
      <c r="A946" s="298"/>
      <c r="B946" s="264" t="s">
        <v>492</v>
      </c>
      <c r="C946" s="299"/>
      <c r="D946" s="299"/>
      <c r="E946" s="299">
        <v>4</v>
      </c>
      <c r="F946" s="299"/>
      <c r="G946" s="299"/>
      <c r="H946" s="299"/>
      <c r="I946" s="294"/>
      <c r="J946" s="298"/>
      <c r="K946" s="300"/>
      <c r="L946" s="301">
        <f t="shared" ref="L946:Q946" si="541">L358+L594+L923+L598</f>
        <v>0</v>
      </c>
      <c r="M946" s="301">
        <f t="shared" si="541"/>
        <v>0</v>
      </c>
      <c r="N946" s="301">
        <f t="shared" si="541"/>
        <v>0</v>
      </c>
      <c r="O946" s="301">
        <f t="shared" si="541"/>
        <v>109472.47772369999</v>
      </c>
      <c r="P946" s="301">
        <f t="shared" si="541"/>
        <v>131071.32481678</v>
      </c>
      <c r="Q946" s="301">
        <f t="shared" si="541"/>
        <v>125900.59743076998</v>
      </c>
      <c r="R946" s="301">
        <f>Q946+P946+O946+N946</f>
        <v>366444.39997124998</v>
      </c>
      <c r="S946" s="298"/>
    </row>
    <row r="947" spans="1:19" s="3" customFormat="1" ht="15.75">
      <c r="A947" s="480" t="s">
        <v>490</v>
      </c>
      <c r="B947" s="481"/>
      <c r="C947" s="481"/>
      <c r="D947" s="481"/>
      <c r="E947" s="481"/>
      <c r="F947" s="481"/>
      <c r="G947" s="481"/>
      <c r="H947" s="481"/>
      <c r="I947" s="481"/>
      <c r="J947" s="481"/>
      <c r="K947" s="481"/>
      <c r="L947" s="481"/>
      <c r="M947" s="481"/>
      <c r="N947" s="481"/>
      <c r="O947" s="481"/>
      <c r="P947" s="481"/>
      <c r="Q947" s="481"/>
      <c r="R947" s="481"/>
      <c r="S947" s="482"/>
    </row>
    <row r="948" spans="1:19" s="6" customFormat="1" ht="56.25" customHeight="1">
      <c r="A948" s="127">
        <v>8</v>
      </c>
      <c r="B948" s="258"/>
      <c r="C948" s="171" t="s">
        <v>19</v>
      </c>
      <c r="D948" s="171" t="s">
        <v>20</v>
      </c>
      <c r="E948" s="171" t="s">
        <v>527</v>
      </c>
      <c r="F948" s="171" t="s">
        <v>503</v>
      </c>
      <c r="G948" s="171" t="s">
        <v>506</v>
      </c>
      <c r="H948" s="171" t="s">
        <v>502</v>
      </c>
      <c r="I948" s="198"/>
      <c r="J948" s="53"/>
      <c r="K948" s="260"/>
      <c r="L948" s="82">
        <f t="shared" ref="L948:Q948" si="542">+L949+L960+L966+L981+L986</f>
        <v>0</v>
      </c>
      <c r="M948" s="82">
        <f t="shared" si="542"/>
        <v>0</v>
      </c>
      <c r="N948" s="82">
        <f t="shared" si="542"/>
        <v>0</v>
      </c>
      <c r="O948" s="82">
        <f t="shared" si="542"/>
        <v>1087.03</v>
      </c>
      <c r="P948" s="82">
        <f t="shared" si="542"/>
        <v>6909.232</v>
      </c>
      <c r="Q948" s="82">
        <f t="shared" si="542"/>
        <v>7448.4140989100006</v>
      </c>
      <c r="R948" s="371">
        <f t="shared" ref="R948" si="543">Q948+P948+O948+N948</f>
        <v>15444.676098910002</v>
      </c>
      <c r="S948" s="82" t="s">
        <v>531</v>
      </c>
    </row>
    <row r="949" spans="1:19" s="6" customFormat="1" ht="15" customHeight="1">
      <c r="A949" s="460">
        <v>1</v>
      </c>
      <c r="B949" s="467" t="s">
        <v>465</v>
      </c>
      <c r="C949" s="534"/>
      <c r="D949" s="534"/>
      <c r="E949" s="534" t="s">
        <v>527</v>
      </c>
      <c r="F949" s="530" t="s">
        <v>503</v>
      </c>
      <c r="G949" s="530" t="s">
        <v>506</v>
      </c>
      <c r="H949" s="530" t="s">
        <v>502</v>
      </c>
      <c r="I949" s="198" t="s">
        <v>22</v>
      </c>
      <c r="J949" s="460">
        <v>261</v>
      </c>
      <c r="K949" s="261"/>
      <c r="L949" s="82">
        <f t="shared" ref="L949:M950" si="544">L950</f>
        <v>0</v>
      </c>
      <c r="M949" s="82">
        <f t="shared" si="544"/>
        <v>0</v>
      </c>
      <c r="N949" s="82">
        <f>N950</f>
        <v>0</v>
      </c>
      <c r="O949" s="82">
        <f t="shared" ref="O949:Q949" si="545">O950</f>
        <v>839.45399999999995</v>
      </c>
      <c r="P949" s="82">
        <f t="shared" si="545"/>
        <v>1974.7180000000001</v>
      </c>
      <c r="Q949" s="82">
        <f t="shared" si="545"/>
        <v>984.88599999999997</v>
      </c>
      <c r="R949" s="43">
        <f>Q949+P949+O949+N949</f>
        <v>3799.058</v>
      </c>
      <c r="S949" s="262"/>
    </row>
    <row r="950" spans="1:19" s="6" customFormat="1" ht="51">
      <c r="A950" s="461"/>
      <c r="B950" s="468"/>
      <c r="C950" s="534"/>
      <c r="D950" s="534"/>
      <c r="E950" s="534"/>
      <c r="F950" s="530"/>
      <c r="G950" s="530"/>
      <c r="H950" s="530"/>
      <c r="I950" s="255" t="s">
        <v>230</v>
      </c>
      <c r="J950" s="461"/>
      <c r="K950" s="105" t="s">
        <v>248</v>
      </c>
      <c r="L950" s="102">
        <f t="shared" si="544"/>
        <v>0</v>
      </c>
      <c r="M950" s="102">
        <f t="shared" si="544"/>
        <v>0</v>
      </c>
      <c r="N950" s="102">
        <f>N951</f>
        <v>0</v>
      </c>
      <c r="O950" s="102">
        <f t="shared" ref="O950:Q950" si="546">O951</f>
        <v>839.45399999999995</v>
      </c>
      <c r="P950" s="102">
        <f t="shared" si="546"/>
        <v>1974.7180000000001</v>
      </c>
      <c r="Q950" s="102">
        <f t="shared" si="546"/>
        <v>984.88599999999997</v>
      </c>
      <c r="R950" s="48">
        <f>Q950+P950+O950+N950</f>
        <v>3799.058</v>
      </c>
      <c r="S950" s="107"/>
    </row>
    <row r="951" spans="1:19" s="6" customFormat="1" ht="18" customHeight="1">
      <c r="A951" s="462"/>
      <c r="B951" s="469"/>
      <c r="C951" s="534"/>
      <c r="D951" s="534"/>
      <c r="E951" s="534"/>
      <c r="F951" s="530"/>
      <c r="G951" s="530"/>
      <c r="H951" s="530"/>
      <c r="I951" s="254" t="s">
        <v>25</v>
      </c>
      <c r="J951" s="462"/>
      <c r="K951" s="106" t="s">
        <v>26</v>
      </c>
      <c r="L951" s="107">
        <v>0</v>
      </c>
      <c r="M951" s="107">
        <v>0</v>
      </c>
      <c r="N951" s="107">
        <v>0</v>
      </c>
      <c r="O951" s="107">
        <v>839.45399999999995</v>
      </c>
      <c r="P951" s="107">
        <v>1974.7180000000001</v>
      </c>
      <c r="Q951" s="107">
        <v>984.88599999999997</v>
      </c>
      <c r="R951" s="48">
        <f t="shared" ref="R951:R970" si="547">Q951+P951+O951+N951</f>
        <v>3799.058</v>
      </c>
      <c r="S951" s="107"/>
    </row>
    <row r="952" spans="1:19" s="6" customFormat="1" ht="18" customHeight="1">
      <c r="A952" s="345"/>
      <c r="B952" s="374" t="s">
        <v>276</v>
      </c>
      <c r="C952" s="534"/>
      <c r="D952" s="534"/>
      <c r="E952" s="534"/>
      <c r="F952" s="530"/>
      <c r="G952" s="530"/>
      <c r="H952" s="530"/>
      <c r="I952" s="254"/>
      <c r="J952" s="341"/>
      <c r="K952" s="106"/>
      <c r="L952" s="107"/>
      <c r="M952" s="107"/>
      <c r="N952" s="107"/>
      <c r="O952" s="107"/>
      <c r="P952" s="107"/>
      <c r="Q952" s="107"/>
      <c r="R952" s="48"/>
      <c r="S952" s="107"/>
    </row>
    <row r="953" spans="1:19" s="6" customFormat="1" ht="51">
      <c r="A953" s="375">
        <v>2</v>
      </c>
      <c r="B953" s="376" t="s">
        <v>532</v>
      </c>
      <c r="C953" s="534"/>
      <c r="D953" s="534"/>
      <c r="E953" s="534"/>
      <c r="F953" s="530"/>
      <c r="G953" s="530"/>
      <c r="H953" s="530"/>
      <c r="I953" s="254"/>
      <c r="J953" s="341"/>
      <c r="K953" s="106"/>
      <c r="L953" s="107"/>
      <c r="M953" s="107"/>
      <c r="N953" s="107"/>
      <c r="O953" s="107"/>
      <c r="P953" s="107"/>
      <c r="Q953" s="107"/>
      <c r="R953" s="48"/>
      <c r="S953" s="107"/>
    </row>
    <row r="954" spans="1:19" s="6" customFormat="1" ht="51">
      <c r="A954" s="377">
        <v>3</v>
      </c>
      <c r="B954" s="378" t="s">
        <v>533</v>
      </c>
      <c r="C954" s="534"/>
      <c r="D954" s="534"/>
      <c r="E954" s="534"/>
      <c r="F954" s="530"/>
      <c r="G954" s="530"/>
      <c r="H954" s="530"/>
      <c r="I954" s="254"/>
      <c r="J954" s="341"/>
      <c r="K954" s="106"/>
      <c r="L954" s="107"/>
      <c r="M954" s="107"/>
      <c r="N954" s="107"/>
      <c r="O954" s="107"/>
      <c r="P954" s="107"/>
      <c r="Q954" s="107"/>
      <c r="R954" s="48"/>
      <c r="S954" s="107"/>
    </row>
    <row r="955" spans="1:19" s="6" customFormat="1" ht="51">
      <c r="A955" s="377">
        <v>4</v>
      </c>
      <c r="B955" s="378" t="s">
        <v>534</v>
      </c>
      <c r="C955" s="534"/>
      <c r="D955" s="534"/>
      <c r="E955" s="534"/>
      <c r="F955" s="530"/>
      <c r="G955" s="530"/>
      <c r="H955" s="530"/>
      <c r="I955" s="254"/>
      <c r="J955" s="341"/>
      <c r="K955" s="106"/>
      <c r="L955" s="107"/>
      <c r="M955" s="107"/>
      <c r="N955" s="107"/>
      <c r="O955" s="107"/>
      <c r="P955" s="107"/>
      <c r="Q955" s="107"/>
      <c r="R955" s="48"/>
      <c r="S955" s="107"/>
    </row>
    <row r="956" spans="1:19" s="6" customFormat="1" ht="51">
      <c r="A956" s="375">
        <v>5</v>
      </c>
      <c r="B956" s="378" t="s">
        <v>535</v>
      </c>
      <c r="C956" s="534"/>
      <c r="D956" s="534"/>
      <c r="E956" s="534"/>
      <c r="F956" s="530"/>
      <c r="G956" s="530"/>
      <c r="H956" s="530"/>
      <c r="I956" s="254"/>
      <c r="J956" s="341"/>
      <c r="K956" s="106"/>
      <c r="L956" s="107"/>
      <c r="M956" s="107"/>
      <c r="N956" s="107"/>
      <c r="O956" s="107"/>
      <c r="P956" s="107"/>
      <c r="Q956" s="107"/>
      <c r="R956" s="48"/>
      <c r="S956" s="107"/>
    </row>
    <row r="957" spans="1:19" s="6" customFormat="1" ht="51">
      <c r="A957" s="375">
        <v>6</v>
      </c>
      <c r="B957" s="378" t="s">
        <v>536</v>
      </c>
      <c r="C957" s="534"/>
      <c r="D957" s="534"/>
      <c r="E957" s="534"/>
      <c r="F957" s="530"/>
      <c r="G957" s="530"/>
      <c r="H957" s="530"/>
      <c r="I957" s="254"/>
      <c r="J957" s="341"/>
      <c r="K957" s="106"/>
      <c r="L957" s="107"/>
      <c r="M957" s="107"/>
      <c r="N957" s="107"/>
      <c r="O957" s="107"/>
      <c r="P957" s="107"/>
      <c r="Q957" s="107"/>
      <c r="R957" s="48"/>
      <c r="S957" s="107"/>
    </row>
    <row r="958" spans="1:19" s="6" customFormat="1" ht="51">
      <c r="A958" s="377">
        <v>7</v>
      </c>
      <c r="B958" s="376" t="s">
        <v>537</v>
      </c>
      <c r="C958" s="534"/>
      <c r="D958" s="534"/>
      <c r="E958" s="534"/>
      <c r="F958" s="530"/>
      <c r="G958" s="530"/>
      <c r="H958" s="530"/>
      <c r="I958" s="254"/>
      <c r="J958" s="341"/>
      <c r="K958" s="106"/>
      <c r="L958" s="107"/>
      <c r="M958" s="107"/>
      <c r="N958" s="107"/>
      <c r="O958" s="107"/>
      <c r="P958" s="107"/>
      <c r="Q958" s="107"/>
      <c r="R958" s="48"/>
      <c r="S958" s="107"/>
    </row>
    <row r="959" spans="1:19" s="6" customFormat="1" ht="51">
      <c r="A959" s="379">
        <v>8</v>
      </c>
      <c r="B959" s="380" t="s">
        <v>538</v>
      </c>
      <c r="C959" s="534"/>
      <c r="D959" s="534"/>
      <c r="E959" s="534"/>
      <c r="F959" s="530"/>
      <c r="G959" s="530"/>
      <c r="H959" s="530"/>
      <c r="I959" s="254"/>
      <c r="J959" s="341"/>
      <c r="K959" s="106"/>
      <c r="L959" s="107"/>
      <c r="M959" s="107"/>
      <c r="N959" s="107"/>
      <c r="O959" s="107"/>
      <c r="P959" s="107"/>
      <c r="Q959" s="107"/>
      <c r="R959" s="48"/>
      <c r="S959" s="107"/>
    </row>
    <row r="960" spans="1:19" s="6" customFormat="1" ht="15">
      <c r="A960" s="460">
        <v>9</v>
      </c>
      <c r="B960" s="467" t="s">
        <v>466</v>
      </c>
      <c r="C960" s="534"/>
      <c r="D960" s="534"/>
      <c r="E960" s="534"/>
      <c r="F960" s="530"/>
      <c r="G960" s="530"/>
      <c r="H960" s="530"/>
      <c r="I960" s="198" t="s">
        <v>22</v>
      </c>
      <c r="J960" s="470">
        <v>262</v>
      </c>
      <c r="K960" s="261"/>
      <c r="L960" s="261"/>
      <c r="M960" s="261"/>
      <c r="N960" s="82">
        <f>N961</f>
        <v>0</v>
      </c>
      <c r="O960" s="82">
        <f t="shared" ref="O960:Q961" si="548">O961</f>
        <v>147.833</v>
      </c>
      <c r="P960" s="82">
        <f t="shared" si="548"/>
        <v>354.86099999999999</v>
      </c>
      <c r="Q960" s="82">
        <f t="shared" si="548"/>
        <v>594.94600000000003</v>
      </c>
      <c r="R960" s="43">
        <f t="shared" si="547"/>
        <v>1097.6400000000001</v>
      </c>
      <c r="S960" s="262"/>
    </row>
    <row r="961" spans="1:19" s="6" customFormat="1" ht="25.5">
      <c r="A961" s="461"/>
      <c r="B961" s="468"/>
      <c r="C961" s="534"/>
      <c r="D961" s="534"/>
      <c r="E961" s="534"/>
      <c r="F961" s="530"/>
      <c r="G961" s="530"/>
      <c r="H961" s="530"/>
      <c r="I961" s="255" t="s">
        <v>467</v>
      </c>
      <c r="J961" s="470"/>
      <c r="K961" s="105" t="s">
        <v>234</v>
      </c>
      <c r="L961" s="319"/>
      <c r="M961" s="319"/>
      <c r="N961" s="102">
        <f t="shared" ref="N961" si="549">N962</f>
        <v>0</v>
      </c>
      <c r="O961" s="102">
        <f t="shared" si="548"/>
        <v>147.833</v>
      </c>
      <c r="P961" s="102">
        <f t="shared" si="548"/>
        <v>354.86099999999999</v>
      </c>
      <c r="Q961" s="102">
        <f t="shared" si="548"/>
        <v>594.94600000000003</v>
      </c>
      <c r="R961" s="48">
        <f t="shared" si="547"/>
        <v>1097.6400000000001</v>
      </c>
      <c r="S961" s="107"/>
    </row>
    <row r="962" spans="1:19" s="6" customFormat="1" ht="25.5">
      <c r="A962" s="462"/>
      <c r="B962" s="469"/>
      <c r="C962" s="534"/>
      <c r="D962" s="534"/>
      <c r="E962" s="534"/>
      <c r="F962" s="530"/>
      <c r="G962" s="530"/>
      <c r="H962" s="530"/>
      <c r="I962" s="52" t="s">
        <v>47</v>
      </c>
      <c r="J962" s="470"/>
      <c r="K962" s="106" t="s">
        <v>48</v>
      </c>
      <c r="L962" s="106"/>
      <c r="M962" s="106"/>
      <c r="N962" s="107">
        <v>0</v>
      </c>
      <c r="O962" s="107">
        <v>147.833</v>
      </c>
      <c r="P962" s="107">
        <v>354.86099999999999</v>
      </c>
      <c r="Q962" s="107">
        <v>594.94600000000003</v>
      </c>
      <c r="R962" s="48">
        <f t="shared" si="547"/>
        <v>1097.6400000000001</v>
      </c>
      <c r="S962" s="107"/>
    </row>
    <row r="963" spans="1:19" s="6" customFormat="1" ht="15">
      <c r="A963" s="464">
        <v>10</v>
      </c>
      <c r="B963" s="259" t="s">
        <v>276</v>
      </c>
      <c r="C963" s="534"/>
      <c r="D963" s="534"/>
      <c r="E963" s="534"/>
      <c r="F963" s="530"/>
      <c r="G963" s="530"/>
      <c r="H963" s="530"/>
      <c r="I963" s="487"/>
      <c r="J963" s="460"/>
      <c r="K963" s="487"/>
      <c r="L963" s="314"/>
      <c r="M963" s="314"/>
      <c r="N963" s="472"/>
      <c r="O963" s="472"/>
      <c r="P963" s="472"/>
      <c r="Q963" s="472"/>
      <c r="R963" s="472"/>
      <c r="S963" s="487"/>
    </row>
    <row r="964" spans="1:19" s="6" customFormat="1" ht="51">
      <c r="A964" s="466"/>
      <c r="B964" s="109" t="s">
        <v>468</v>
      </c>
      <c r="C964" s="534"/>
      <c r="D964" s="534"/>
      <c r="E964" s="534"/>
      <c r="F964" s="530"/>
      <c r="G964" s="530"/>
      <c r="H964" s="530"/>
      <c r="I964" s="488"/>
      <c r="J964" s="461"/>
      <c r="K964" s="488"/>
      <c r="L964" s="315"/>
      <c r="M964" s="315"/>
      <c r="N964" s="473"/>
      <c r="O964" s="473"/>
      <c r="P964" s="473"/>
      <c r="Q964" s="473"/>
      <c r="R964" s="473"/>
      <c r="S964" s="488"/>
    </row>
    <row r="965" spans="1:19" s="6" customFormat="1" ht="51">
      <c r="A965" s="33">
        <v>11</v>
      </c>
      <c r="B965" s="109" t="s">
        <v>469</v>
      </c>
      <c r="C965" s="534"/>
      <c r="D965" s="534"/>
      <c r="E965" s="534"/>
      <c r="F965" s="530"/>
      <c r="G965" s="530"/>
      <c r="H965" s="530"/>
      <c r="I965" s="489"/>
      <c r="J965" s="462"/>
      <c r="K965" s="489"/>
      <c r="L965" s="316"/>
      <c r="M965" s="316"/>
      <c r="N965" s="474"/>
      <c r="O965" s="474"/>
      <c r="P965" s="474"/>
      <c r="Q965" s="474"/>
      <c r="R965" s="474"/>
      <c r="S965" s="489"/>
    </row>
    <row r="966" spans="1:19" s="6" customFormat="1" ht="15" customHeight="1">
      <c r="A966" s="460">
        <v>12</v>
      </c>
      <c r="B966" s="467" t="s">
        <v>470</v>
      </c>
      <c r="C966" s="534"/>
      <c r="D966" s="534"/>
      <c r="E966" s="534"/>
      <c r="F966" s="530"/>
      <c r="G966" s="530"/>
      <c r="H966" s="530"/>
      <c r="I966" s="198" t="s">
        <v>22</v>
      </c>
      <c r="J966" s="460">
        <v>271</v>
      </c>
      <c r="K966" s="261"/>
      <c r="L966" s="261"/>
      <c r="M966" s="261"/>
      <c r="N966" s="82">
        <f>N967</f>
        <v>0</v>
      </c>
      <c r="O966" s="82">
        <f t="shared" ref="O966:Q966" si="550">O967</f>
        <v>99.742999999999995</v>
      </c>
      <c r="P966" s="82">
        <f t="shared" si="550"/>
        <v>4286.7069999999994</v>
      </c>
      <c r="Q966" s="82">
        <f t="shared" si="550"/>
        <v>4734.232</v>
      </c>
      <c r="R966" s="43">
        <f t="shared" si="547"/>
        <v>9120.6819999999989</v>
      </c>
      <c r="S966" s="84"/>
    </row>
    <row r="967" spans="1:19" s="6" customFormat="1" ht="25.5">
      <c r="A967" s="461"/>
      <c r="B967" s="468"/>
      <c r="C967" s="534"/>
      <c r="D967" s="534"/>
      <c r="E967" s="534"/>
      <c r="F967" s="530"/>
      <c r="G967" s="530"/>
      <c r="H967" s="530"/>
      <c r="I967" s="255" t="s">
        <v>282</v>
      </c>
      <c r="J967" s="461"/>
      <c r="K967" s="105" t="s">
        <v>283</v>
      </c>
      <c r="L967" s="319"/>
      <c r="M967" s="319"/>
      <c r="N967" s="102">
        <f>N968+N970+N969</f>
        <v>0</v>
      </c>
      <c r="O967" s="102">
        <f>O968+O970+O969</f>
        <v>99.742999999999995</v>
      </c>
      <c r="P967" s="102">
        <f t="shared" ref="P967:Q967" si="551">P968+P970+P969</f>
        <v>4286.7069999999994</v>
      </c>
      <c r="Q967" s="102">
        <f t="shared" si="551"/>
        <v>4734.232</v>
      </c>
      <c r="R967" s="48">
        <f t="shared" si="547"/>
        <v>9120.6819999999989</v>
      </c>
      <c r="S967" s="30"/>
    </row>
    <row r="968" spans="1:19" s="6" customFormat="1" ht="25.5">
      <c r="A968" s="461"/>
      <c r="B968" s="468"/>
      <c r="C968" s="534"/>
      <c r="D968" s="534"/>
      <c r="E968" s="534"/>
      <c r="F968" s="530"/>
      <c r="G968" s="530"/>
      <c r="H968" s="530"/>
      <c r="I968" s="254" t="s">
        <v>34</v>
      </c>
      <c r="J968" s="461"/>
      <c r="K968" s="106" t="s">
        <v>35</v>
      </c>
      <c r="L968" s="106"/>
      <c r="M968" s="106"/>
      <c r="N968" s="107">
        <v>0</v>
      </c>
      <c r="O968" s="107">
        <v>0</v>
      </c>
      <c r="P968" s="107">
        <v>547.05399999999997</v>
      </c>
      <c r="Q968" s="107">
        <v>580</v>
      </c>
      <c r="R968" s="48">
        <f t="shared" si="547"/>
        <v>1127.0540000000001</v>
      </c>
      <c r="S968" s="30"/>
    </row>
    <row r="969" spans="1:19" s="6" customFormat="1" ht="15">
      <c r="A969" s="461"/>
      <c r="B969" s="468"/>
      <c r="C969" s="534"/>
      <c r="D969" s="534"/>
      <c r="E969" s="534"/>
      <c r="F969" s="530"/>
      <c r="G969" s="530"/>
      <c r="H969" s="530"/>
      <c r="I969" s="254" t="s">
        <v>25</v>
      </c>
      <c r="J969" s="461"/>
      <c r="K969" s="106" t="s">
        <v>26</v>
      </c>
      <c r="L969" s="106"/>
      <c r="M969" s="106"/>
      <c r="N969" s="107"/>
      <c r="O969" s="107">
        <v>99.742999999999995</v>
      </c>
      <c r="P969" s="107">
        <v>102.24</v>
      </c>
      <c r="Q969" s="107">
        <v>1140.7729999999999</v>
      </c>
      <c r="R969" s="48">
        <f t="shared" si="547"/>
        <v>1342.7559999999999</v>
      </c>
      <c r="S969" s="339"/>
    </row>
    <row r="970" spans="1:19" s="6" customFormat="1" ht="38.25">
      <c r="A970" s="462"/>
      <c r="B970" s="469"/>
      <c r="C970" s="534"/>
      <c r="D970" s="534"/>
      <c r="E970" s="534"/>
      <c r="F970" s="530"/>
      <c r="G970" s="530"/>
      <c r="H970" s="530"/>
      <c r="I970" s="254" t="s">
        <v>117</v>
      </c>
      <c r="J970" s="462"/>
      <c r="K970" s="106" t="s">
        <v>76</v>
      </c>
      <c r="L970" s="106"/>
      <c r="M970" s="106"/>
      <c r="N970" s="107">
        <v>0</v>
      </c>
      <c r="O970" s="107">
        <v>0</v>
      </c>
      <c r="P970" s="107">
        <v>3637.413</v>
      </c>
      <c r="Q970" s="107">
        <v>3013.4589999999998</v>
      </c>
      <c r="R970" s="48">
        <f t="shared" si="547"/>
        <v>6650.8719999999994</v>
      </c>
      <c r="S970" s="30"/>
    </row>
    <row r="971" spans="1:19" s="6" customFormat="1" ht="15">
      <c r="A971" s="31"/>
      <c r="B971" s="259" t="s">
        <v>276</v>
      </c>
      <c r="C971" s="534"/>
      <c r="D971" s="534"/>
      <c r="E971" s="534"/>
      <c r="F971" s="530"/>
      <c r="G971" s="530"/>
      <c r="H971" s="530"/>
      <c r="I971" s="457"/>
      <c r="J971" s="457"/>
      <c r="K971" s="457"/>
      <c r="L971" s="310"/>
      <c r="M971" s="310"/>
      <c r="N971" s="475"/>
      <c r="O971" s="475"/>
      <c r="P971" s="475"/>
      <c r="Q971" s="475"/>
      <c r="R971" s="475"/>
      <c r="S971" s="457"/>
    </row>
    <row r="972" spans="1:19" s="6" customFormat="1" ht="25.5">
      <c r="A972" s="31">
        <v>13</v>
      </c>
      <c r="B972" s="77" t="s">
        <v>471</v>
      </c>
      <c r="C972" s="534"/>
      <c r="D972" s="534"/>
      <c r="E972" s="534"/>
      <c r="F972" s="530"/>
      <c r="G972" s="530"/>
      <c r="H972" s="530"/>
      <c r="I972" s="458"/>
      <c r="J972" s="458"/>
      <c r="K972" s="458"/>
      <c r="L972" s="311"/>
      <c r="M972" s="311"/>
      <c r="N972" s="476"/>
      <c r="O972" s="476"/>
      <c r="P972" s="476"/>
      <c r="Q972" s="476"/>
      <c r="R972" s="476"/>
      <c r="S972" s="458"/>
    </row>
    <row r="973" spans="1:19" s="6" customFormat="1" ht="25.5">
      <c r="A973" s="31">
        <v>14</v>
      </c>
      <c r="B973" s="77" t="s">
        <v>472</v>
      </c>
      <c r="C973" s="534"/>
      <c r="D973" s="534"/>
      <c r="E973" s="534"/>
      <c r="F973" s="530"/>
      <c r="G973" s="530"/>
      <c r="H973" s="530"/>
      <c r="I973" s="458"/>
      <c r="J973" s="458"/>
      <c r="K973" s="458"/>
      <c r="L973" s="311"/>
      <c r="M973" s="311"/>
      <c r="N973" s="476"/>
      <c r="O973" s="476"/>
      <c r="P973" s="476"/>
      <c r="Q973" s="476"/>
      <c r="R973" s="476"/>
      <c r="S973" s="458"/>
    </row>
    <row r="974" spans="1:19" s="6" customFormat="1" ht="25.5">
      <c r="A974" s="31">
        <v>15</v>
      </c>
      <c r="B974" s="77" t="s">
        <v>473</v>
      </c>
      <c r="C974" s="534"/>
      <c r="D974" s="534"/>
      <c r="E974" s="534"/>
      <c r="F974" s="530"/>
      <c r="G974" s="530"/>
      <c r="H974" s="530"/>
      <c r="I974" s="458"/>
      <c r="J974" s="458"/>
      <c r="K974" s="458"/>
      <c r="L974" s="311"/>
      <c r="M974" s="311"/>
      <c r="N974" s="476"/>
      <c r="O974" s="476"/>
      <c r="P974" s="476"/>
      <c r="Q974" s="476"/>
      <c r="R974" s="476"/>
      <c r="S974" s="458"/>
    </row>
    <row r="975" spans="1:19" s="6" customFormat="1" ht="25.5">
      <c r="A975" s="31">
        <v>16</v>
      </c>
      <c r="B975" s="77" t="s">
        <v>474</v>
      </c>
      <c r="C975" s="534"/>
      <c r="D975" s="534"/>
      <c r="E975" s="534"/>
      <c r="F975" s="530"/>
      <c r="G975" s="530"/>
      <c r="H975" s="530"/>
      <c r="I975" s="458"/>
      <c r="J975" s="458"/>
      <c r="K975" s="458"/>
      <c r="L975" s="311"/>
      <c r="M975" s="311"/>
      <c r="N975" s="476"/>
      <c r="O975" s="476"/>
      <c r="P975" s="476"/>
      <c r="Q975" s="476"/>
      <c r="R975" s="476"/>
      <c r="S975" s="458"/>
    </row>
    <row r="976" spans="1:19" s="6" customFormat="1" ht="25.5">
      <c r="A976" s="31">
        <v>17</v>
      </c>
      <c r="B976" s="77" t="s">
        <v>475</v>
      </c>
      <c r="C976" s="534"/>
      <c r="D976" s="534"/>
      <c r="E976" s="534"/>
      <c r="F976" s="530"/>
      <c r="G976" s="530"/>
      <c r="H976" s="530"/>
      <c r="I976" s="458"/>
      <c r="J976" s="458"/>
      <c r="K976" s="458"/>
      <c r="L976" s="311"/>
      <c r="M976" s="311"/>
      <c r="N976" s="476"/>
      <c r="O976" s="476"/>
      <c r="P976" s="476"/>
      <c r="Q976" s="476"/>
      <c r="R976" s="476"/>
      <c r="S976" s="458"/>
    </row>
    <row r="977" spans="1:19" s="6" customFormat="1" ht="25.5">
      <c r="A977" s="31">
        <v>18</v>
      </c>
      <c r="B977" s="77" t="s">
        <v>476</v>
      </c>
      <c r="C977" s="534"/>
      <c r="D977" s="534"/>
      <c r="E977" s="534"/>
      <c r="F977" s="530"/>
      <c r="G977" s="530"/>
      <c r="H977" s="530"/>
      <c r="I977" s="458"/>
      <c r="J977" s="458"/>
      <c r="K977" s="458"/>
      <c r="L977" s="311"/>
      <c r="M977" s="311"/>
      <c r="N977" s="476"/>
      <c r="O977" s="476"/>
      <c r="P977" s="476"/>
      <c r="Q977" s="476"/>
      <c r="R977" s="476"/>
      <c r="S977" s="458"/>
    </row>
    <row r="978" spans="1:19" s="6" customFormat="1" ht="25.5">
      <c r="A978" s="31">
        <v>19</v>
      </c>
      <c r="B978" s="77" t="s">
        <v>477</v>
      </c>
      <c r="C978" s="534"/>
      <c r="D978" s="534"/>
      <c r="E978" s="534"/>
      <c r="F978" s="530"/>
      <c r="G978" s="530"/>
      <c r="H978" s="530"/>
      <c r="I978" s="458"/>
      <c r="J978" s="458"/>
      <c r="K978" s="458"/>
      <c r="L978" s="311"/>
      <c r="M978" s="311"/>
      <c r="N978" s="476"/>
      <c r="O978" s="476"/>
      <c r="P978" s="476"/>
      <c r="Q978" s="476"/>
      <c r="R978" s="476"/>
      <c r="S978" s="458"/>
    </row>
    <row r="979" spans="1:19" s="6" customFormat="1" ht="25.5">
      <c r="A979" s="31">
        <v>20</v>
      </c>
      <c r="B979" s="77" t="s">
        <v>478</v>
      </c>
      <c r="C979" s="534"/>
      <c r="D979" s="534"/>
      <c r="E979" s="534"/>
      <c r="F979" s="530"/>
      <c r="G979" s="530"/>
      <c r="H979" s="530"/>
      <c r="I979" s="459"/>
      <c r="J979" s="459"/>
      <c r="K979" s="459"/>
      <c r="L979" s="312"/>
      <c r="M979" s="312"/>
      <c r="N979" s="477"/>
      <c r="O979" s="477"/>
      <c r="P979" s="477"/>
      <c r="Q979" s="477"/>
      <c r="R979" s="477"/>
      <c r="S979" s="459"/>
    </row>
    <row r="980" spans="1:19" s="6" customFormat="1" ht="25.5">
      <c r="A980" s="344">
        <v>21</v>
      </c>
      <c r="B980" s="77" t="s">
        <v>525</v>
      </c>
      <c r="C980" s="534"/>
      <c r="D980" s="534"/>
      <c r="E980" s="534"/>
      <c r="F980" s="530"/>
      <c r="G980" s="530"/>
      <c r="H980" s="530"/>
      <c r="I980" s="342"/>
      <c r="J980" s="342"/>
      <c r="K980" s="342"/>
      <c r="L980" s="342"/>
      <c r="M980" s="342"/>
      <c r="N980" s="351"/>
      <c r="O980" s="351"/>
      <c r="P980" s="351"/>
      <c r="Q980" s="351"/>
      <c r="R980" s="352"/>
      <c r="S980" s="342"/>
    </row>
    <row r="981" spans="1:19" s="6" customFormat="1" ht="15">
      <c r="A981" s="460">
        <v>22</v>
      </c>
      <c r="B981" s="467" t="s">
        <v>479</v>
      </c>
      <c r="C981" s="534"/>
      <c r="D981" s="534"/>
      <c r="E981" s="534"/>
      <c r="F981" s="530"/>
      <c r="G981" s="530"/>
      <c r="H981" s="530"/>
      <c r="I981" s="257" t="s">
        <v>480</v>
      </c>
      <c r="J981" s="510" t="s">
        <v>481</v>
      </c>
      <c r="K981" s="82"/>
      <c r="L981" s="82"/>
      <c r="M981" s="82"/>
      <c r="N981" s="82">
        <f>N982</f>
        <v>0</v>
      </c>
      <c r="O981" s="82">
        <f t="shared" ref="O981:Q981" si="552">O982</f>
        <v>0</v>
      </c>
      <c r="P981" s="82">
        <f t="shared" si="552"/>
        <v>0</v>
      </c>
      <c r="Q981" s="82">
        <f t="shared" si="552"/>
        <v>418.66109891000002</v>
      </c>
      <c r="R981" s="43">
        <f t="shared" ref="R981:R990" si="553">Q981+P981+O981+N981</f>
        <v>418.66109891000002</v>
      </c>
      <c r="S981" s="84"/>
    </row>
    <row r="982" spans="1:19" s="6" customFormat="1" ht="51">
      <c r="A982" s="461"/>
      <c r="B982" s="468"/>
      <c r="C982" s="534"/>
      <c r="D982" s="534"/>
      <c r="E982" s="534"/>
      <c r="F982" s="530"/>
      <c r="G982" s="530"/>
      <c r="H982" s="530"/>
      <c r="I982" s="202" t="s">
        <v>230</v>
      </c>
      <c r="J982" s="511"/>
      <c r="K982" s="164" t="s">
        <v>482</v>
      </c>
      <c r="L982" s="164"/>
      <c r="M982" s="164"/>
      <c r="N982" s="102">
        <f>N983</f>
        <v>0</v>
      </c>
      <c r="O982" s="102">
        <f t="shared" ref="O982:Q982" si="554">O983</f>
        <v>0</v>
      </c>
      <c r="P982" s="102">
        <f t="shared" si="554"/>
        <v>0</v>
      </c>
      <c r="Q982" s="102">
        <f t="shared" si="554"/>
        <v>418.66109891000002</v>
      </c>
      <c r="R982" s="48">
        <f t="shared" si="553"/>
        <v>418.66109891000002</v>
      </c>
      <c r="S982" s="30"/>
    </row>
    <row r="983" spans="1:19" s="6" customFormat="1" ht="15">
      <c r="A983" s="462"/>
      <c r="B983" s="469"/>
      <c r="C983" s="534"/>
      <c r="D983" s="534"/>
      <c r="E983" s="534"/>
      <c r="F983" s="530"/>
      <c r="G983" s="530"/>
      <c r="H983" s="530"/>
      <c r="I983" s="212" t="s">
        <v>25</v>
      </c>
      <c r="J983" s="512"/>
      <c r="K983" s="163" t="s">
        <v>26</v>
      </c>
      <c r="L983" s="163"/>
      <c r="M983" s="163"/>
      <c r="N983" s="107">
        <v>0</v>
      </c>
      <c r="O983" s="107">
        <v>0</v>
      </c>
      <c r="P983" s="107">
        <v>0</v>
      </c>
      <c r="Q983" s="48">
        <v>418.66109891000002</v>
      </c>
      <c r="R983" s="48">
        <f t="shared" si="553"/>
        <v>418.66109891000002</v>
      </c>
      <c r="S983" s="30"/>
    </row>
    <row r="984" spans="1:19" s="6" customFormat="1" ht="15">
      <c r="A984" s="464">
        <v>23</v>
      </c>
      <c r="B984" s="259" t="s">
        <v>276</v>
      </c>
      <c r="C984" s="534"/>
      <c r="D984" s="534"/>
      <c r="E984" s="534"/>
      <c r="F984" s="530"/>
      <c r="G984" s="530"/>
      <c r="H984" s="530"/>
      <c r="I984" s="526"/>
      <c r="J984" s="348"/>
      <c r="K984" s="578"/>
      <c r="L984" s="578"/>
      <c r="M984" s="578"/>
      <c r="N984" s="578"/>
      <c r="O984" s="578"/>
      <c r="P984" s="578"/>
      <c r="Q984" s="578"/>
      <c r="R984" s="578"/>
      <c r="S984" s="339"/>
    </row>
    <row r="985" spans="1:19" s="6" customFormat="1" ht="63.75">
      <c r="A985" s="466"/>
      <c r="B985" s="343" t="s">
        <v>526</v>
      </c>
      <c r="C985" s="534"/>
      <c r="D985" s="534"/>
      <c r="E985" s="534"/>
      <c r="F985" s="530"/>
      <c r="G985" s="530"/>
      <c r="H985" s="530"/>
      <c r="I985" s="527"/>
      <c r="J985" s="348"/>
      <c r="K985" s="579"/>
      <c r="L985" s="579"/>
      <c r="M985" s="579"/>
      <c r="N985" s="579"/>
      <c r="O985" s="579"/>
      <c r="P985" s="579"/>
      <c r="Q985" s="579"/>
      <c r="R985" s="579"/>
      <c r="S985" s="339"/>
    </row>
    <row r="986" spans="1:19" s="6" customFormat="1" ht="15" customHeight="1">
      <c r="A986" s="470">
        <v>24</v>
      </c>
      <c r="B986" s="534" t="s">
        <v>483</v>
      </c>
      <c r="C986" s="534"/>
      <c r="D986" s="534"/>
      <c r="E986" s="534"/>
      <c r="F986" s="530"/>
      <c r="G986" s="530"/>
      <c r="H986" s="530"/>
      <c r="I986" s="257" t="s">
        <v>480</v>
      </c>
      <c r="J986" s="460">
        <v>279</v>
      </c>
      <c r="K986" s="260"/>
      <c r="L986" s="260"/>
      <c r="M986" s="260"/>
      <c r="N986" s="82">
        <f>N987+N989</f>
        <v>0</v>
      </c>
      <c r="O986" s="82">
        <f>O987+O989</f>
        <v>0</v>
      </c>
      <c r="P986" s="82">
        <f t="shared" ref="P986:Q986" si="555">P987+P989</f>
        <v>292.94600000000003</v>
      </c>
      <c r="Q986" s="82">
        <f t="shared" si="555"/>
        <v>715.68899999999996</v>
      </c>
      <c r="R986" s="43">
        <f t="shared" si="553"/>
        <v>1008.635</v>
      </c>
      <c r="S986" s="84"/>
    </row>
    <row r="987" spans="1:19" s="6" customFormat="1" ht="25.5">
      <c r="A987" s="470"/>
      <c r="B987" s="534"/>
      <c r="C987" s="534"/>
      <c r="D987" s="534"/>
      <c r="E987" s="534"/>
      <c r="F987" s="530"/>
      <c r="G987" s="530"/>
      <c r="H987" s="530"/>
      <c r="I987" s="255" t="s">
        <v>233</v>
      </c>
      <c r="J987" s="461"/>
      <c r="K987" s="105" t="s">
        <v>234</v>
      </c>
      <c r="L987" s="319"/>
      <c r="M987" s="319"/>
      <c r="N987" s="102">
        <f>N988</f>
        <v>0</v>
      </c>
      <c r="O987" s="102">
        <f t="shared" ref="O987:Q987" si="556">O988</f>
        <v>0</v>
      </c>
      <c r="P987" s="102">
        <f t="shared" si="556"/>
        <v>0</v>
      </c>
      <c r="Q987" s="102">
        <f t="shared" si="556"/>
        <v>615.68899999999996</v>
      </c>
      <c r="R987" s="48">
        <f t="shared" si="553"/>
        <v>615.68899999999996</v>
      </c>
      <c r="S987" s="30"/>
    </row>
    <row r="988" spans="1:19" s="6" customFormat="1" ht="15">
      <c r="A988" s="470"/>
      <c r="B988" s="534"/>
      <c r="C988" s="534"/>
      <c r="D988" s="534"/>
      <c r="E988" s="534"/>
      <c r="F988" s="530"/>
      <c r="G988" s="530"/>
      <c r="H988" s="530"/>
      <c r="I988" s="212" t="s">
        <v>25</v>
      </c>
      <c r="J988" s="461"/>
      <c r="K988" s="106" t="s">
        <v>26</v>
      </c>
      <c r="L988" s="106"/>
      <c r="M988" s="106"/>
      <c r="N988" s="107">
        <v>0</v>
      </c>
      <c r="O988" s="107">
        <v>0</v>
      </c>
      <c r="P988" s="107">
        <v>0</v>
      </c>
      <c r="Q988" s="107">
        <v>615.68899999999996</v>
      </c>
      <c r="R988" s="48">
        <f t="shared" si="553"/>
        <v>615.68899999999996</v>
      </c>
      <c r="S988" s="30"/>
    </row>
    <row r="989" spans="1:19" s="6" customFormat="1" ht="25.5">
      <c r="A989" s="470"/>
      <c r="B989" s="534"/>
      <c r="C989" s="534"/>
      <c r="D989" s="534"/>
      <c r="E989" s="534"/>
      <c r="F989" s="530"/>
      <c r="G989" s="530"/>
      <c r="H989" s="530"/>
      <c r="I989" s="255" t="s">
        <v>282</v>
      </c>
      <c r="J989" s="461"/>
      <c r="K989" s="105" t="s">
        <v>283</v>
      </c>
      <c r="L989" s="319"/>
      <c r="M989" s="319"/>
      <c r="N989" s="102">
        <f>N990</f>
        <v>0</v>
      </c>
      <c r="O989" s="102">
        <f t="shared" ref="O989:Q989" si="557">O990</f>
        <v>0</v>
      </c>
      <c r="P989" s="102">
        <f t="shared" si="557"/>
        <v>292.94600000000003</v>
      </c>
      <c r="Q989" s="102">
        <f t="shared" si="557"/>
        <v>100</v>
      </c>
      <c r="R989" s="48">
        <f t="shared" si="553"/>
        <v>392.94600000000003</v>
      </c>
      <c r="S989" s="30"/>
    </row>
    <row r="990" spans="1:19" s="6" customFormat="1" ht="25.5">
      <c r="A990" s="470"/>
      <c r="B990" s="534"/>
      <c r="C990" s="534"/>
      <c r="D990" s="534"/>
      <c r="E990" s="534"/>
      <c r="F990" s="530"/>
      <c r="G990" s="530"/>
      <c r="H990" s="530"/>
      <c r="I990" s="254" t="s">
        <v>34</v>
      </c>
      <c r="J990" s="461"/>
      <c r="K990" s="106" t="s">
        <v>35</v>
      </c>
      <c r="L990" s="106"/>
      <c r="M990" s="106"/>
      <c r="N990" s="107">
        <v>0</v>
      </c>
      <c r="O990" s="107">
        <v>0</v>
      </c>
      <c r="P990" s="107">
        <v>292.94600000000003</v>
      </c>
      <c r="Q990" s="107">
        <v>100</v>
      </c>
      <c r="R990" s="48">
        <f t="shared" si="553"/>
        <v>392.94600000000003</v>
      </c>
      <c r="S990" s="30"/>
    </row>
    <row r="991" spans="1:19" s="6" customFormat="1" ht="15">
      <c r="A991" s="31"/>
      <c r="B991" s="259" t="s">
        <v>276</v>
      </c>
      <c r="C991" s="534"/>
      <c r="D991" s="534"/>
      <c r="E991" s="534"/>
      <c r="F991" s="530"/>
      <c r="G991" s="530"/>
      <c r="H991" s="530"/>
      <c r="I991" s="487"/>
      <c r="J991" s="461"/>
      <c r="K991" s="487"/>
      <c r="L991" s="487"/>
      <c r="M991" s="487"/>
      <c r="N991" s="487"/>
      <c r="O991" s="487"/>
      <c r="P991" s="487"/>
      <c r="Q991" s="487"/>
      <c r="R991" s="487"/>
      <c r="S991" s="30"/>
    </row>
    <row r="992" spans="1:19" s="6" customFormat="1" ht="63.75">
      <c r="A992" s="31">
        <v>25</v>
      </c>
      <c r="B992" s="77" t="s">
        <v>484</v>
      </c>
      <c r="C992" s="534"/>
      <c r="D992" s="534"/>
      <c r="E992" s="534"/>
      <c r="F992" s="530"/>
      <c r="G992" s="530"/>
      <c r="H992" s="530"/>
      <c r="I992" s="488"/>
      <c r="J992" s="461"/>
      <c r="K992" s="488"/>
      <c r="L992" s="488"/>
      <c r="M992" s="488"/>
      <c r="N992" s="488"/>
      <c r="O992" s="488"/>
      <c r="P992" s="488"/>
      <c r="Q992" s="488"/>
      <c r="R992" s="488"/>
      <c r="S992" s="30"/>
    </row>
    <row r="993" spans="1:19" s="6" customFormat="1" ht="63.75">
      <c r="A993" s="31">
        <v>26</v>
      </c>
      <c r="B993" s="77" t="s">
        <v>485</v>
      </c>
      <c r="C993" s="534"/>
      <c r="D993" s="534"/>
      <c r="E993" s="534"/>
      <c r="F993" s="530"/>
      <c r="G993" s="530"/>
      <c r="H993" s="530"/>
      <c r="I993" s="488"/>
      <c r="J993" s="461"/>
      <c r="K993" s="488"/>
      <c r="L993" s="488"/>
      <c r="M993" s="488"/>
      <c r="N993" s="488"/>
      <c r="O993" s="488"/>
      <c r="P993" s="488"/>
      <c r="Q993" s="488"/>
      <c r="R993" s="488"/>
      <c r="S993" s="30"/>
    </row>
    <row r="994" spans="1:19" s="6" customFormat="1" ht="38.25">
      <c r="A994" s="31">
        <v>27</v>
      </c>
      <c r="B994" s="77" t="s">
        <v>486</v>
      </c>
      <c r="C994" s="534"/>
      <c r="D994" s="534"/>
      <c r="E994" s="534"/>
      <c r="F994" s="530"/>
      <c r="G994" s="530"/>
      <c r="H994" s="530"/>
      <c r="I994" s="489"/>
      <c r="J994" s="462"/>
      <c r="K994" s="489"/>
      <c r="L994" s="489"/>
      <c r="M994" s="489"/>
      <c r="N994" s="489"/>
      <c r="O994" s="489"/>
      <c r="P994" s="489"/>
      <c r="Q994" s="489"/>
      <c r="R994" s="489"/>
      <c r="S994" s="30"/>
    </row>
    <row r="995" spans="1:19" s="3" customFormat="1" ht="63.75">
      <c r="A995" s="191">
        <v>9</v>
      </c>
      <c r="B995" s="26" t="s">
        <v>425</v>
      </c>
      <c r="C995" s="172" t="s">
        <v>19</v>
      </c>
      <c r="D995" s="172" t="s">
        <v>20</v>
      </c>
      <c r="E995" s="171" t="s">
        <v>426</v>
      </c>
      <c r="F995" s="171" t="s">
        <v>505</v>
      </c>
      <c r="G995" s="171" t="s">
        <v>507</v>
      </c>
      <c r="H995" s="171" t="s">
        <v>504</v>
      </c>
      <c r="I995" s="224"/>
      <c r="J995" s="25"/>
      <c r="K995" s="223"/>
      <c r="L995" s="75">
        <f t="shared" ref="L995:Q995" si="558">L996+L1001+L1010+L1028+L1044+L1059+L1075+L1092+L1109+L1126+L1141+L1154+L1167+L1184+L1199+L1206+L1210+L1213+L1218+L1223+L1226+L1236+L1239+L1243+L1248+L1302+L1319+L1325+L1330+L1339+L1351</f>
        <v>0</v>
      </c>
      <c r="M995" s="75">
        <f t="shared" si="558"/>
        <v>0</v>
      </c>
      <c r="N995" s="75">
        <f t="shared" si="558"/>
        <v>0</v>
      </c>
      <c r="O995" s="75">
        <f t="shared" si="558"/>
        <v>7700.2864030000001</v>
      </c>
      <c r="P995" s="75">
        <f t="shared" si="558"/>
        <v>16724.468199999999</v>
      </c>
      <c r="Q995" s="75">
        <f t="shared" si="558"/>
        <v>20918.839800000009</v>
      </c>
      <c r="R995" s="75">
        <f>Q995+P995+O995+N995</f>
        <v>45343.594403000003</v>
      </c>
      <c r="S995" s="25">
        <v>1</v>
      </c>
    </row>
    <row r="996" spans="1:19" s="6" customFormat="1" ht="15" customHeight="1">
      <c r="A996" s="464">
        <v>1</v>
      </c>
      <c r="B996" s="457" t="s">
        <v>427</v>
      </c>
      <c r="C996" s="467" t="s">
        <v>19</v>
      </c>
      <c r="D996" s="467" t="s">
        <v>20</v>
      </c>
      <c r="E996" s="467" t="s">
        <v>426</v>
      </c>
      <c r="F996" s="460" t="s">
        <v>505</v>
      </c>
      <c r="G996" s="460" t="s">
        <v>507</v>
      </c>
      <c r="H996" s="460" t="s">
        <v>504</v>
      </c>
      <c r="I996" s="198" t="s">
        <v>22</v>
      </c>
      <c r="J996" s="470">
        <v>112</v>
      </c>
      <c r="K996" s="66"/>
      <c r="L996" s="43">
        <f t="shared" ref="L996:M996" si="559">L997+L999</f>
        <v>0</v>
      </c>
      <c r="M996" s="43">
        <f t="shared" si="559"/>
        <v>0</v>
      </c>
      <c r="N996" s="43">
        <f t="shared" ref="N996:Q996" si="560">N997+N999</f>
        <v>0</v>
      </c>
      <c r="O996" s="43">
        <f t="shared" si="560"/>
        <v>46.637900000000002</v>
      </c>
      <c r="P996" s="43">
        <f t="shared" si="560"/>
        <v>69.092999999999989</v>
      </c>
      <c r="Q996" s="43">
        <f t="shared" si="560"/>
        <v>66.665000000000006</v>
      </c>
      <c r="R996" s="75">
        <f>Q996+P996+O996+N996</f>
        <v>182.39589999999998</v>
      </c>
      <c r="S996" s="41"/>
    </row>
    <row r="997" spans="1:19" s="6" customFormat="1" ht="38.25">
      <c r="A997" s="465"/>
      <c r="B997" s="458"/>
      <c r="C997" s="468"/>
      <c r="D997" s="468"/>
      <c r="E997" s="468"/>
      <c r="F997" s="461"/>
      <c r="G997" s="461"/>
      <c r="H997" s="461"/>
      <c r="I997" s="187" t="s">
        <v>23</v>
      </c>
      <c r="J997" s="470"/>
      <c r="K997" s="55" t="s">
        <v>24</v>
      </c>
      <c r="L997" s="55"/>
      <c r="M997" s="55"/>
      <c r="N997" s="48">
        <f>N998</f>
        <v>0</v>
      </c>
      <c r="O997" s="48">
        <f>O998</f>
        <v>46.637900000000002</v>
      </c>
      <c r="P997" s="48">
        <f>P998</f>
        <v>64.63</v>
      </c>
      <c r="Q997" s="48">
        <f>Q998</f>
        <v>66.665000000000006</v>
      </c>
      <c r="R997" s="48">
        <f t="shared" ref="R997:R1043" si="561">Q997+P997+O997+N997</f>
        <v>177.93290000000002</v>
      </c>
      <c r="S997" s="33"/>
    </row>
    <row r="998" spans="1:19" s="6" customFormat="1" ht="15">
      <c r="A998" s="465"/>
      <c r="B998" s="458"/>
      <c r="C998" s="468"/>
      <c r="D998" s="468"/>
      <c r="E998" s="468"/>
      <c r="F998" s="461"/>
      <c r="G998" s="461"/>
      <c r="H998" s="461"/>
      <c r="I998" s="188" t="s">
        <v>25</v>
      </c>
      <c r="J998" s="470"/>
      <c r="K998" s="98" t="s">
        <v>26</v>
      </c>
      <c r="L998" s="98"/>
      <c r="M998" s="98"/>
      <c r="N998" s="60">
        <v>0</v>
      </c>
      <c r="O998" s="60">
        <v>46.637900000000002</v>
      </c>
      <c r="P998" s="60">
        <v>64.63</v>
      </c>
      <c r="Q998" s="60">
        <v>66.665000000000006</v>
      </c>
      <c r="R998" s="48">
        <f t="shared" si="561"/>
        <v>177.93290000000002</v>
      </c>
      <c r="S998" s="33"/>
    </row>
    <row r="999" spans="1:19" s="6" customFormat="1" ht="25.5">
      <c r="A999" s="465"/>
      <c r="B999" s="458"/>
      <c r="C999" s="468"/>
      <c r="D999" s="468"/>
      <c r="E999" s="468"/>
      <c r="F999" s="461"/>
      <c r="G999" s="461"/>
      <c r="H999" s="461"/>
      <c r="I999" s="187" t="s">
        <v>27</v>
      </c>
      <c r="J999" s="470"/>
      <c r="K999" s="55" t="s">
        <v>28</v>
      </c>
      <c r="L999" s="55"/>
      <c r="M999" s="55"/>
      <c r="N999" s="48">
        <f>N1000</f>
        <v>0</v>
      </c>
      <c r="O999" s="48">
        <f>O1000</f>
        <v>0</v>
      </c>
      <c r="P999" s="48">
        <f>P1000</f>
        <v>4.4630000000000001</v>
      </c>
      <c r="Q999" s="48">
        <f>Q1000</f>
        <v>0</v>
      </c>
      <c r="R999" s="48">
        <f t="shared" si="561"/>
        <v>4.4630000000000001</v>
      </c>
      <c r="S999" s="33"/>
    </row>
    <row r="1000" spans="1:19" s="6" customFormat="1" ht="15">
      <c r="A1000" s="465"/>
      <c r="B1000" s="459"/>
      <c r="C1000" s="468"/>
      <c r="D1000" s="468"/>
      <c r="E1000" s="468"/>
      <c r="F1000" s="461"/>
      <c r="G1000" s="461"/>
      <c r="H1000" s="461"/>
      <c r="I1000" s="188" t="s">
        <v>25</v>
      </c>
      <c r="J1000" s="470"/>
      <c r="K1000" s="98" t="s">
        <v>26</v>
      </c>
      <c r="L1000" s="98"/>
      <c r="M1000" s="98"/>
      <c r="N1000" s="60">
        <v>0</v>
      </c>
      <c r="O1000" s="60">
        <v>0</v>
      </c>
      <c r="P1000" s="60">
        <v>4.4630000000000001</v>
      </c>
      <c r="Q1000" s="60">
        <v>0</v>
      </c>
      <c r="R1000" s="48">
        <f t="shared" si="561"/>
        <v>4.4630000000000001</v>
      </c>
      <c r="S1000" s="33"/>
    </row>
    <row r="1001" spans="1:19" s="6" customFormat="1" ht="15" customHeight="1">
      <c r="A1001" s="544">
        <v>2</v>
      </c>
      <c r="B1001" s="530" t="s">
        <v>428</v>
      </c>
      <c r="C1001" s="468"/>
      <c r="D1001" s="468"/>
      <c r="E1001" s="468"/>
      <c r="F1001" s="461"/>
      <c r="G1001" s="461"/>
      <c r="H1001" s="461"/>
      <c r="I1001" s="198" t="s">
        <v>22</v>
      </c>
      <c r="J1001" s="470">
        <v>122</v>
      </c>
      <c r="K1001" s="66"/>
      <c r="L1001" s="66"/>
      <c r="M1001" s="66"/>
      <c r="N1001" s="43">
        <f>N1002+N1004+N1006</f>
        <v>0</v>
      </c>
      <c r="O1001" s="43">
        <f t="shared" ref="O1001:Q1001" si="562">O1002+O1004+O1006+O1008</f>
        <v>313.27</v>
      </c>
      <c r="P1001" s="43">
        <f t="shared" si="562"/>
        <v>438.25400000000002</v>
      </c>
      <c r="Q1001" s="43">
        <f t="shared" si="562"/>
        <v>438.63900000000007</v>
      </c>
      <c r="R1001" s="444">
        <f t="shared" si="561"/>
        <v>1190.163</v>
      </c>
      <c r="S1001" s="41"/>
    </row>
    <row r="1002" spans="1:19" s="6" customFormat="1" ht="38.25">
      <c r="A1002" s="544"/>
      <c r="B1002" s="530"/>
      <c r="C1002" s="468"/>
      <c r="D1002" s="468"/>
      <c r="E1002" s="468"/>
      <c r="F1002" s="461"/>
      <c r="G1002" s="461"/>
      <c r="H1002" s="461"/>
      <c r="I1002" s="216" t="s">
        <v>33</v>
      </c>
      <c r="J1002" s="470"/>
      <c r="K1002" s="55" t="s">
        <v>24</v>
      </c>
      <c r="L1002" s="55"/>
      <c r="M1002" s="55"/>
      <c r="N1002" s="48">
        <f>N1003</f>
        <v>0</v>
      </c>
      <c r="O1002" s="48">
        <f t="shared" ref="O1002:Q1002" si="563">O1003</f>
        <v>245.268</v>
      </c>
      <c r="P1002" s="48">
        <f t="shared" si="563"/>
        <v>342.10300000000001</v>
      </c>
      <c r="Q1002" s="48">
        <f t="shared" si="563"/>
        <v>317.17200000000003</v>
      </c>
      <c r="R1002" s="48">
        <f t="shared" si="561"/>
        <v>904.54300000000012</v>
      </c>
      <c r="S1002" s="33"/>
    </row>
    <row r="1003" spans="1:19" s="6" customFormat="1" ht="15">
      <c r="A1003" s="544"/>
      <c r="B1003" s="530"/>
      <c r="C1003" s="468"/>
      <c r="D1003" s="468"/>
      <c r="E1003" s="468"/>
      <c r="F1003" s="461"/>
      <c r="G1003" s="461"/>
      <c r="H1003" s="461"/>
      <c r="I1003" s="204" t="s">
        <v>25</v>
      </c>
      <c r="J1003" s="470"/>
      <c r="K1003" s="98" t="s">
        <v>26</v>
      </c>
      <c r="L1003" s="98"/>
      <c r="M1003" s="98"/>
      <c r="N1003" s="51">
        <v>0</v>
      </c>
      <c r="O1003" s="51">
        <v>245.268</v>
      </c>
      <c r="P1003" s="51">
        <v>342.10300000000001</v>
      </c>
      <c r="Q1003" s="51">
        <v>317.17200000000003</v>
      </c>
      <c r="R1003" s="48">
        <f t="shared" si="561"/>
        <v>904.54300000000012</v>
      </c>
      <c r="S1003" s="33"/>
    </row>
    <row r="1004" spans="1:19" s="6" customFormat="1" ht="25.5">
      <c r="A1004" s="544"/>
      <c r="B1004" s="530"/>
      <c r="C1004" s="468"/>
      <c r="D1004" s="468"/>
      <c r="E1004" s="468"/>
      <c r="F1004" s="461"/>
      <c r="G1004" s="461"/>
      <c r="H1004" s="461"/>
      <c r="I1004" s="216" t="s">
        <v>27</v>
      </c>
      <c r="J1004" s="470"/>
      <c r="K1004" s="55" t="s">
        <v>28</v>
      </c>
      <c r="L1004" s="55"/>
      <c r="M1004" s="55"/>
      <c r="N1004" s="48">
        <f>N1005</f>
        <v>0</v>
      </c>
      <c r="O1004" s="48">
        <f>O1005</f>
        <v>17.989999999999998</v>
      </c>
      <c r="P1004" s="48">
        <f>P1005</f>
        <v>26.04</v>
      </c>
      <c r="Q1004" s="48">
        <f>Q1005</f>
        <v>11.427</v>
      </c>
      <c r="R1004" s="48">
        <f t="shared" si="561"/>
        <v>55.456999999999994</v>
      </c>
      <c r="S1004" s="33"/>
    </row>
    <row r="1005" spans="1:19" s="6" customFormat="1" ht="15">
      <c r="A1005" s="544"/>
      <c r="B1005" s="530"/>
      <c r="C1005" s="468"/>
      <c r="D1005" s="468"/>
      <c r="E1005" s="468"/>
      <c r="F1005" s="461"/>
      <c r="G1005" s="461"/>
      <c r="H1005" s="461"/>
      <c r="I1005" s="188" t="s">
        <v>25</v>
      </c>
      <c r="J1005" s="470"/>
      <c r="K1005" s="98" t="s">
        <v>26</v>
      </c>
      <c r="L1005" s="98"/>
      <c r="M1005" s="98"/>
      <c r="N1005" s="51">
        <v>0</v>
      </c>
      <c r="O1005" s="51">
        <v>17.989999999999998</v>
      </c>
      <c r="P1005" s="51">
        <v>26.04</v>
      </c>
      <c r="Q1005" s="51">
        <v>11.427</v>
      </c>
      <c r="R1005" s="48">
        <f t="shared" si="561"/>
        <v>55.456999999999994</v>
      </c>
      <c r="S1005" s="33"/>
    </row>
    <row r="1006" spans="1:19" s="6" customFormat="1" ht="25.5">
      <c r="A1006" s="544"/>
      <c r="B1006" s="530"/>
      <c r="C1006" s="468"/>
      <c r="D1006" s="468"/>
      <c r="E1006" s="468"/>
      <c r="F1006" s="461"/>
      <c r="G1006" s="461"/>
      <c r="H1006" s="461"/>
      <c r="I1006" s="216" t="s">
        <v>29</v>
      </c>
      <c r="J1006" s="470"/>
      <c r="K1006" s="55" t="s">
        <v>30</v>
      </c>
      <c r="L1006" s="55"/>
      <c r="M1006" s="55"/>
      <c r="N1006" s="48">
        <f>N1007</f>
        <v>0</v>
      </c>
      <c r="O1006" s="48">
        <f>O1007</f>
        <v>49.311999999999998</v>
      </c>
      <c r="P1006" s="48">
        <f>P1007</f>
        <v>59.290999999999997</v>
      </c>
      <c r="Q1006" s="48">
        <f>Q1007</f>
        <v>77.623999999999995</v>
      </c>
      <c r="R1006" s="48">
        <f t="shared" si="561"/>
        <v>186.22699999999998</v>
      </c>
      <c r="S1006" s="33"/>
    </row>
    <row r="1007" spans="1:19" s="6" customFormat="1" ht="15">
      <c r="A1007" s="544"/>
      <c r="B1007" s="530"/>
      <c r="C1007" s="468"/>
      <c r="D1007" s="468"/>
      <c r="E1007" s="468"/>
      <c r="F1007" s="461"/>
      <c r="G1007" s="461"/>
      <c r="H1007" s="461"/>
      <c r="I1007" s="225" t="s">
        <v>25</v>
      </c>
      <c r="J1007" s="470"/>
      <c r="K1007" s="106" t="s">
        <v>26</v>
      </c>
      <c r="L1007" s="106"/>
      <c r="M1007" s="106"/>
      <c r="N1007" s="107">
        <v>0</v>
      </c>
      <c r="O1007" s="51">
        <v>49.311999999999998</v>
      </c>
      <c r="P1007" s="51">
        <v>59.290999999999997</v>
      </c>
      <c r="Q1007" s="51">
        <v>77.623999999999995</v>
      </c>
      <c r="R1007" s="48">
        <f t="shared" si="561"/>
        <v>186.22699999999998</v>
      </c>
      <c r="S1007" s="30"/>
    </row>
    <row r="1008" spans="1:19" s="6" customFormat="1" ht="76.5">
      <c r="A1008" s="544"/>
      <c r="B1008" s="530"/>
      <c r="C1008" s="468"/>
      <c r="D1008" s="468"/>
      <c r="E1008" s="468"/>
      <c r="F1008" s="461"/>
      <c r="G1008" s="461"/>
      <c r="H1008" s="461"/>
      <c r="I1008" s="228" t="s">
        <v>175</v>
      </c>
      <c r="J1008" s="470"/>
      <c r="K1008" s="105" t="s">
        <v>52</v>
      </c>
      <c r="L1008" s="319"/>
      <c r="M1008" s="319"/>
      <c r="N1008" s="48">
        <f>N1009</f>
        <v>0</v>
      </c>
      <c r="O1008" s="48">
        <f>O1009</f>
        <v>0.7</v>
      </c>
      <c r="P1008" s="48">
        <f>P1009</f>
        <v>10.82</v>
      </c>
      <c r="Q1008" s="48">
        <f>Q1009</f>
        <v>32.415999999999997</v>
      </c>
      <c r="R1008" s="48">
        <f t="shared" si="561"/>
        <v>43.936</v>
      </c>
      <c r="S1008" s="30"/>
    </row>
    <row r="1009" spans="1:19" s="6" customFormat="1" ht="15">
      <c r="A1009" s="544"/>
      <c r="B1009" s="530"/>
      <c r="C1009" s="468"/>
      <c r="D1009" s="468"/>
      <c r="E1009" s="468"/>
      <c r="F1009" s="461"/>
      <c r="G1009" s="461"/>
      <c r="H1009" s="461"/>
      <c r="I1009" s="225" t="s">
        <v>25</v>
      </c>
      <c r="J1009" s="470"/>
      <c r="K1009" s="106" t="s">
        <v>26</v>
      </c>
      <c r="L1009" s="106"/>
      <c r="M1009" s="106"/>
      <c r="N1009" s="51">
        <v>0</v>
      </c>
      <c r="O1009" s="51">
        <v>0.7</v>
      </c>
      <c r="P1009" s="51">
        <v>10.82</v>
      </c>
      <c r="Q1009" s="51">
        <v>32.415999999999997</v>
      </c>
      <c r="R1009" s="48">
        <f t="shared" si="561"/>
        <v>43.936</v>
      </c>
      <c r="S1009" s="30"/>
    </row>
    <row r="1010" spans="1:19" s="6" customFormat="1" ht="15" customHeight="1">
      <c r="A1010" s="464">
        <v>3</v>
      </c>
      <c r="B1010" s="457" t="s">
        <v>429</v>
      </c>
      <c r="C1010" s="468"/>
      <c r="D1010" s="468"/>
      <c r="E1010" s="468"/>
      <c r="F1010" s="461"/>
      <c r="G1010" s="461"/>
      <c r="H1010" s="461"/>
      <c r="I1010" s="198" t="s">
        <v>22</v>
      </c>
      <c r="J1010" s="460">
        <v>124</v>
      </c>
      <c r="K1010" s="66"/>
      <c r="L1010" s="66"/>
      <c r="M1010" s="66"/>
      <c r="N1010" s="43">
        <f>N1011+N1013+N1016+N1021+N1026+N1024+N1019</f>
        <v>0</v>
      </c>
      <c r="O1010" s="43">
        <f>O1011+O1013+O1016+O1021+O1026+O1024+O1019</f>
        <v>48.263000000000005</v>
      </c>
      <c r="P1010" s="43">
        <f>P1011+P1013+P1016+P1021+P1026+P1024+P1019</f>
        <v>90.432999999999993</v>
      </c>
      <c r="Q1010" s="43">
        <f t="shared" ref="Q1010" si="564">Q1011+Q1013+Q1016+Q1021+Q1026+Q1024+Q1019</f>
        <v>159.91400000000002</v>
      </c>
      <c r="R1010" s="43">
        <f t="shared" si="561"/>
        <v>298.61</v>
      </c>
      <c r="S1010" s="84"/>
    </row>
    <row r="1011" spans="1:19" s="6" customFormat="1" ht="38.25">
      <c r="A1011" s="465"/>
      <c r="B1011" s="458"/>
      <c r="C1011" s="468"/>
      <c r="D1011" s="468"/>
      <c r="E1011" s="468"/>
      <c r="F1011" s="461"/>
      <c r="G1011" s="461"/>
      <c r="H1011" s="461"/>
      <c r="I1011" s="216" t="s">
        <v>33</v>
      </c>
      <c r="J1011" s="461"/>
      <c r="K1011" s="55" t="s">
        <v>24</v>
      </c>
      <c r="L1011" s="319"/>
      <c r="M1011" s="319"/>
      <c r="N1011" s="102">
        <f>N1012</f>
        <v>0</v>
      </c>
      <c r="O1011" s="102">
        <f t="shared" ref="O1011:Q1011" si="565">O1012</f>
        <v>39.39</v>
      </c>
      <c r="P1011" s="102">
        <f t="shared" si="565"/>
        <v>50.284999999999997</v>
      </c>
      <c r="Q1011" s="102">
        <f t="shared" si="565"/>
        <v>59.634</v>
      </c>
      <c r="R1011" s="48">
        <f t="shared" si="561"/>
        <v>149.309</v>
      </c>
      <c r="S1011" s="30"/>
    </row>
    <row r="1012" spans="1:19" s="6" customFormat="1" ht="15">
      <c r="A1012" s="465"/>
      <c r="B1012" s="458"/>
      <c r="C1012" s="468"/>
      <c r="D1012" s="468"/>
      <c r="E1012" s="468"/>
      <c r="F1012" s="461"/>
      <c r="G1012" s="461"/>
      <c r="H1012" s="461"/>
      <c r="I1012" s="204" t="s">
        <v>25</v>
      </c>
      <c r="J1012" s="461"/>
      <c r="K1012" s="98" t="s">
        <v>26</v>
      </c>
      <c r="L1012" s="106"/>
      <c r="M1012" s="106"/>
      <c r="N1012" s="107">
        <v>0</v>
      </c>
      <c r="O1012" s="107">
        <v>39.39</v>
      </c>
      <c r="P1012" s="107">
        <v>50.284999999999997</v>
      </c>
      <c r="Q1012" s="107">
        <v>59.634</v>
      </c>
      <c r="R1012" s="48">
        <f t="shared" si="561"/>
        <v>149.309</v>
      </c>
      <c r="S1012" s="30"/>
    </row>
    <row r="1013" spans="1:19" s="6" customFormat="1" ht="25.5">
      <c r="A1013" s="465"/>
      <c r="B1013" s="458"/>
      <c r="C1013" s="468"/>
      <c r="D1013" s="468"/>
      <c r="E1013" s="468"/>
      <c r="F1013" s="461"/>
      <c r="G1013" s="461"/>
      <c r="H1013" s="461"/>
      <c r="I1013" s="216" t="s">
        <v>298</v>
      </c>
      <c r="J1013" s="461"/>
      <c r="K1013" s="55" t="s">
        <v>37</v>
      </c>
      <c r="L1013" s="319"/>
      <c r="M1013" s="319"/>
      <c r="N1013" s="102">
        <f>N1014+N1015</f>
        <v>0</v>
      </c>
      <c r="O1013" s="102">
        <f t="shared" ref="O1013:Q1013" si="566">O1014+O1015</f>
        <v>0</v>
      </c>
      <c r="P1013" s="102">
        <f t="shared" si="566"/>
        <v>11.676</v>
      </c>
      <c r="Q1013" s="102">
        <f t="shared" si="566"/>
        <v>19.742999999999999</v>
      </c>
      <c r="R1013" s="48">
        <f t="shared" si="561"/>
        <v>31.418999999999997</v>
      </c>
      <c r="S1013" s="30"/>
    </row>
    <row r="1014" spans="1:19" s="6" customFormat="1" ht="15">
      <c r="A1014" s="465"/>
      <c r="B1014" s="458"/>
      <c r="C1014" s="468"/>
      <c r="D1014" s="468"/>
      <c r="E1014" s="468"/>
      <c r="F1014" s="461"/>
      <c r="G1014" s="461"/>
      <c r="H1014" s="461"/>
      <c r="I1014" s="188" t="s">
        <v>25</v>
      </c>
      <c r="J1014" s="461"/>
      <c r="K1014" s="98" t="s">
        <v>26</v>
      </c>
      <c r="L1014" s="106"/>
      <c r="M1014" s="106"/>
      <c r="N1014" s="107">
        <v>0</v>
      </c>
      <c r="O1014" s="107">
        <v>0</v>
      </c>
      <c r="P1014" s="107">
        <v>0</v>
      </c>
      <c r="Q1014" s="107">
        <v>19.742999999999999</v>
      </c>
      <c r="R1014" s="48">
        <f t="shared" si="561"/>
        <v>19.742999999999999</v>
      </c>
      <c r="S1014" s="30"/>
    </row>
    <row r="1015" spans="1:19" s="6" customFormat="1" ht="25.5">
      <c r="A1015" s="465"/>
      <c r="B1015" s="458"/>
      <c r="C1015" s="468"/>
      <c r="D1015" s="468"/>
      <c r="E1015" s="468"/>
      <c r="F1015" s="461"/>
      <c r="G1015" s="461"/>
      <c r="H1015" s="461"/>
      <c r="I1015" s="225" t="s">
        <v>348</v>
      </c>
      <c r="J1015" s="461"/>
      <c r="K1015" s="106" t="s">
        <v>147</v>
      </c>
      <c r="L1015" s="106"/>
      <c r="M1015" s="106"/>
      <c r="N1015" s="107">
        <v>0</v>
      </c>
      <c r="O1015" s="107">
        <v>0</v>
      </c>
      <c r="P1015" s="107">
        <v>11.676</v>
      </c>
      <c r="Q1015" s="107">
        <v>0</v>
      </c>
      <c r="R1015" s="48">
        <f t="shared" si="561"/>
        <v>11.676</v>
      </c>
      <c r="S1015" s="30"/>
    </row>
    <row r="1016" spans="1:19" s="6" customFormat="1" ht="25.5">
      <c r="A1016" s="465"/>
      <c r="B1016" s="458"/>
      <c r="C1016" s="468"/>
      <c r="D1016" s="468"/>
      <c r="E1016" s="468"/>
      <c r="F1016" s="461"/>
      <c r="G1016" s="461"/>
      <c r="H1016" s="461"/>
      <c r="I1016" s="216" t="s">
        <v>181</v>
      </c>
      <c r="J1016" s="461"/>
      <c r="K1016" s="55" t="s">
        <v>90</v>
      </c>
      <c r="L1016" s="319"/>
      <c r="M1016" s="319"/>
      <c r="N1016" s="102">
        <f t="shared" ref="N1016:P1016" si="567">N1018+N1017</f>
        <v>0</v>
      </c>
      <c r="O1016" s="102">
        <f t="shared" si="567"/>
        <v>6.8550000000000004</v>
      </c>
      <c r="P1016" s="102">
        <f t="shared" si="567"/>
        <v>12.345000000000001</v>
      </c>
      <c r="Q1016" s="102">
        <f t="shared" ref="Q1016" si="568">Q1018+Q1017</f>
        <v>17.57</v>
      </c>
      <c r="R1016" s="48">
        <f t="shared" si="561"/>
        <v>36.769999999999996</v>
      </c>
      <c r="S1016" s="30"/>
    </row>
    <row r="1017" spans="1:19" s="6" customFormat="1" ht="15">
      <c r="A1017" s="465"/>
      <c r="B1017" s="458"/>
      <c r="C1017" s="468"/>
      <c r="D1017" s="468"/>
      <c r="E1017" s="468"/>
      <c r="F1017" s="461"/>
      <c r="G1017" s="461"/>
      <c r="H1017" s="461"/>
      <c r="I1017" s="188" t="s">
        <v>25</v>
      </c>
      <c r="J1017" s="461"/>
      <c r="K1017" s="106" t="s">
        <v>26</v>
      </c>
      <c r="L1017" s="106"/>
      <c r="M1017" s="106"/>
      <c r="N1017" s="107">
        <v>0</v>
      </c>
      <c r="O1017" s="107">
        <v>0</v>
      </c>
      <c r="P1017" s="107">
        <v>12.345000000000001</v>
      </c>
      <c r="Q1017" s="107">
        <v>0</v>
      </c>
      <c r="R1017" s="48">
        <f t="shared" si="561"/>
        <v>12.345000000000001</v>
      </c>
      <c r="S1017" s="30"/>
    </row>
    <row r="1018" spans="1:19" s="6" customFormat="1" ht="25.5">
      <c r="A1018" s="465"/>
      <c r="B1018" s="458"/>
      <c r="C1018" s="468"/>
      <c r="D1018" s="468"/>
      <c r="E1018" s="468"/>
      <c r="F1018" s="461"/>
      <c r="G1018" s="461"/>
      <c r="H1018" s="461"/>
      <c r="I1018" s="225" t="s">
        <v>348</v>
      </c>
      <c r="J1018" s="461"/>
      <c r="K1018" s="106" t="s">
        <v>147</v>
      </c>
      <c r="L1018" s="106"/>
      <c r="M1018" s="106"/>
      <c r="N1018" s="107">
        <v>0</v>
      </c>
      <c r="O1018" s="107">
        <v>6.8550000000000004</v>
      </c>
      <c r="P1018" s="107">
        <v>0</v>
      </c>
      <c r="Q1018" s="107">
        <v>17.57</v>
      </c>
      <c r="R1018" s="48">
        <f t="shared" si="561"/>
        <v>24.425000000000001</v>
      </c>
      <c r="S1018" s="30"/>
    </row>
    <row r="1019" spans="1:19" s="6" customFormat="1" ht="25.5">
      <c r="A1019" s="465"/>
      <c r="B1019" s="458"/>
      <c r="C1019" s="468"/>
      <c r="D1019" s="468"/>
      <c r="E1019" s="468"/>
      <c r="F1019" s="461"/>
      <c r="G1019" s="461"/>
      <c r="H1019" s="461"/>
      <c r="I1019" s="228" t="s">
        <v>149</v>
      </c>
      <c r="J1019" s="461"/>
      <c r="K1019" s="105" t="s">
        <v>39</v>
      </c>
      <c r="L1019" s="319"/>
      <c r="M1019" s="319"/>
      <c r="N1019" s="102">
        <f t="shared" ref="N1019:Q1019" si="569">N1020</f>
        <v>0</v>
      </c>
      <c r="O1019" s="102">
        <f t="shared" si="569"/>
        <v>0.51100000000000001</v>
      </c>
      <c r="P1019" s="102">
        <f t="shared" si="569"/>
        <v>0</v>
      </c>
      <c r="Q1019" s="102">
        <f t="shared" si="569"/>
        <v>0</v>
      </c>
      <c r="R1019" s="48">
        <f t="shared" si="561"/>
        <v>0.51100000000000001</v>
      </c>
      <c r="S1019" s="30"/>
    </row>
    <row r="1020" spans="1:19" s="6" customFormat="1" ht="15">
      <c r="A1020" s="465"/>
      <c r="B1020" s="458"/>
      <c r="C1020" s="468"/>
      <c r="D1020" s="468"/>
      <c r="E1020" s="468"/>
      <c r="F1020" s="461"/>
      <c r="G1020" s="461"/>
      <c r="H1020" s="461"/>
      <c r="I1020" s="188" t="s">
        <v>25</v>
      </c>
      <c r="J1020" s="461"/>
      <c r="K1020" s="106" t="s">
        <v>26</v>
      </c>
      <c r="L1020" s="106"/>
      <c r="M1020" s="106"/>
      <c r="N1020" s="107">
        <v>0</v>
      </c>
      <c r="O1020" s="107">
        <v>0.51100000000000001</v>
      </c>
      <c r="P1020" s="107">
        <v>0</v>
      </c>
      <c r="Q1020" s="107">
        <v>0</v>
      </c>
      <c r="R1020" s="48">
        <f t="shared" si="561"/>
        <v>0.51100000000000001</v>
      </c>
      <c r="S1020" s="30"/>
    </row>
    <row r="1021" spans="1:19" s="6" customFormat="1" ht="25.5">
      <c r="A1021" s="465"/>
      <c r="B1021" s="458"/>
      <c r="C1021" s="468"/>
      <c r="D1021" s="468"/>
      <c r="E1021" s="468"/>
      <c r="F1021" s="461"/>
      <c r="G1021" s="461"/>
      <c r="H1021" s="461"/>
      <c r="I1021" s="228" t="s">
        <v>182</v>
      </c>
      <c r="J1021" s="461"/>
      <c r="K1021" s="105" t="s">
        <v>35</v>
      </c>
      <c r="L1021" s="319"/>
      <c r="M1021" s="319"/>
      <c r="N1021" s="102">
        <f>N1022+N1023</f>
        <v>0</v>
      </c>
      <c r="O1021" s="102">
        <f t="shared" ref="O1021:Q1021" si="570">O1022+O1023</f>
        <v>1.5069999999999999</v>
      </c>
      <c r="P1021" s="102">
        <f t="shared" si="570"/>
        <v>13.18</v>
      </c>
      <c r="Q1021" s="102">
        <f t="shared" si="570"/>
        <v>62.601999999999997</v>
      </c>
      <c r="R1021" s="48">
        <f t="shared" si="561"/>
        <v>77.289000000000001</v>
      </c>
      <c r="S1021" s="30"/>
    </row>
    <row r="1022" spans="1:19" s="6" customFormat="1" ht="15">
      <c r="A1022" s="465"/>
      <c r="B1022" s="458"/>
      <c r="C1022" s="468"/>
      <c r="D1022" s="468"/>
      <c r="E1022" s="468"/>
      <c r="F1022" s="461"/>
      <c r="G1022" s="461"/>
      <c r="H1022" s="461"/>
      <c r="I1022" s="225" t="s">
        <v>25</v>
      </c>
      <c r="J1022" s="461"/>
      <c r="K1022" s="106" t="s">
        <v>26</v>
      </c>
      <c r="L1022" s="106"/>
      <c r="M1022" s="106"/>
      <c r="N1022" s="107">
        <v>0</v>
      </c>
      <c r="O1022" s="107">
        <v>1.5069999999999999</v>
      </c>
      <c r="P1022" s="107">
        <v>13.18</v>
      </c>
      <c r="Q1022" s="107">
        <v>12.702</v>
      </c>
      <c r="R1022" s="48">
        <f t="shared" si="561"/>
        <v>27.388999999999999</v>
      </c>
      <c r="S1022" s="30"/>
    </row>
    <row r="1023" spans="1:19" s="6" customFormat="1" ht="25.5">
      <c r="A1023" s="465"/>
      <c r="B1023" s="458"/>
      <c r="C1023" s="468"/>
      <c r="D1023" s="468"/>
      <c r="E1023" s="468"/>
      <c r="F1023" s="461"/>
      <c r="G1023" s="461"/>
      <c r="H1023" s="461"/>
      <c r="I1023" s="225" t="s">
        <v>348</v>
      </c>
      <c r="J1023" s="461"/>
      <c r="K1023" s="106" t="s">
        <v>147</v>
      </c>
      <c r="L1023" s="106"/>
      <c r="M1023" s="106"/>
      <c r="N1023" s="107">
        <v>0</v>
      </c>
      <c r="O1023" s="107">
        <v>0</v>
      </c>
      <c r="P1023" s="107">
        <v>0</v>
      </c>
      <c r="Q1023" s="107">
        <v>49.9</v>
      </c>
      <c r="R1023" s="48">
        <f t="shared" si="561"/>
        <v>49.9</v>
      </c>
      <c r="S1023" s="30"/>
    </row>
    <row r="1024" spans="1:19" s="6" customFormat="1" ht="51">
      <c r="A1024" s="465"/>
      <c r="B1024" s="458"/>
      <c r="C1024" s="468"/>
      <c r="D1024" s="468"/>
      <c r="E1024" s="468"/>
      <c r="F1024" s="461"/>
      <c r="G1024" s="461"/>
      <c r="H1024" s="461"/>
      <c r="I1024" s="228" t="s">
        <v>299</v>
      </c>
      <c r="J1024" s="461"/>
      <c r="K1024" s="105" t="s">
        <v>186</v>
      </c>
      <c r="L1024" s="319"/>
      <c r="M1024" s="319"/>
      <c r="N1024" s="102">
        <f>N1025</f>
        <v>0</v>
      </c>
      <c r="O1024" s="102">
        <f t="shared" ref="O1024" si="571">O1025</f>
        <v>0</v>
      </c>
      <c r="P1024" s="102">
        <f t="shared" ref="P1024:Q1024" si="572">P1025</f>
        <v>2.9470000000000001</v>
      </c>
      <c r="Q1024" s="102">
        <f t="shared" si="572"/>
        <v>0</v>
      </c>
      <c r="R1024" s="48">
        <f t="shared" si="561"/>
        <v>2.9470000000000001</v>
      </c>
      <c r="S1024" s="30"/>
    </row>
    <row r="1025" spans="1:19" s="6" customFormat="1" ht="15">
      <c r="A1025" s="465"/>
      <c r="B1025" s="458"/>
      <c r="C1025" s="468"/>
      <c r="D1025" s="468"/>
      <c r="E1025" s="468"/>
      <c r="F1025" s="461"/>
      <c r="G1025" s="461"/>
      <c r="H1025" s="461"/>
      <c r="I1025" s="225" t="s">
        <v>25</v>
      </c>
      <c r="J1025" s="461"/>
      <c r="K1025" s="98" t="s">
        <v>26</v>
      </c>
      <c r="L1025" s="106"/>
      <c r="M1025" s="106"/>
      <c r="N1025" s="107">
        <v>0</v>
      </c>
      <c r="O1025" s="107">
        <v>0</v>
      </c>
      <c r="P1025" s="107">
        <v>2.9470000000000001</v>
      </c>
      <c r="Q1025" s="107">
        <v>0</v>
      </c>
      <c r="R1025" s="48">
        <f t="shared" si="561"/>
        <v>2.9470000000000001</v>
      </c>
      <c r="S1025" s="30"/>
    </row>
    <row r="1026" spans="1:19" s="6" customFormat="1" ht="25.5">
      <c r="A1026" s="465"/>
      <c r="B1026" s="458"/>
      <c r="C1026" s="468"/>
      <c r="D1026" s="468"/>
      <c r="E1026" s="468"/>
      <c r="F1026" s="461"/>
      <c r="G1026" s="461"/>
      <c r="H1026" s="461"/>
      <c r="I1026" s="228" t="s">
        <v>27</v>
      </c>
      <c r="J1026" s="461"/>
      <c r="K1026" s="105" t="s">
        <v>131</v>
      </c>
      <c r="L1026" s="319"/>
      <c r="M1026" s="319"/>
      <c r="N1026" s="102">
        <f>N1027</f>
        <v>0</v>
      </c>
      <c r="O1026" s="102">
        <f t="shared" ref="O1026" si="573">O1027</f>
        <v>0</v>
      </c>
      <c r="P1026" s="102">
        <f t="shared" ref="P1026" si="574">P1027</f>
        <v>0</v>
      </c>
      <c r="Q1026" s="102">
        <f t="shared" ref="Q1026" si="575">Q1027</f>
        <v>0.36499999999999999</v>
      </c>
      <c r="R1026" s="48">
        <f t="shared" si="561"/>
        <v>0.36499999999999999</v>
      </c>
      <c r="S1026" s="30"/>
    </row>
    <row r="1027" spans="1:19" s="6" customFormat="1" ht="15">
      <c r="A1027" s="466"/>
      <c r="B1027" s="459"/>
      <c r="C1027" s="468"/>
      <c r="D1027" s="468"/>
      <c r="E1027" s="468"/>
      <c r="F1027" s="461"/>
      <c r="G1027" s="461"/>
      <c r="H1027" s="461"/>
      <c r="I1027" s="225" t="s">
        <v>25</v>
      </c>
      <c r="J1027" s="462"/>
      <c r="K1027" s="106" t="s">
        <v>26</v>
      </c>
      <c r="L1027" s="106"/>
      <c r="M1027" s="106"/>
      <c r="N1027" s="107"/>
      <c r="O1027" s="107">
        <v>0</v>
      </c>
      <c r="P1027" s="107">
        <v>0</v>
      </c>
      <c r="Q1027" s="107">
        <v>0.36499999999999999</v>
      </c>
      <c r="R1027" s="48">
        <f t="shared" si="561"/>
        <v>0.36499999999999999</v>
      </c>
      <c r="S1027" s="30"/>
    </row>
    <row r="1028" spans="1:19" s="6" customFormat="1" ht="15" customHeight="1">
      <c r="A1028" s="464">
        <v>4</v>
      </c>
      <c r="B1028" s="457" t="s">
        <v>430</v>
      </c>
      <c r="C1028" s="468"/>
      <c r="D1028" s="468"/>
      <c r="E1028" s="468"/>
      <c r="F1028" s="461"/>
      <c r="G1028" s="461"/>
      <c r="H1028" s="461"/>
      <c r="I1028" s="198" t="s">
        <v>22</v>
      </c>
      <c r="J1028" s="460">
        <v>124</v>
      </c>
      <c r="K1028" s="81"/>
      <c r="L1028" s="81"/>
      <c r="M1028" s="81"/>
      <c r="N1028" s="82">
        <f>N1029+N1031+N1033+N1035+N1037+N1040+N1042</f>
        <v>0</v>
      </c>
      <c r="O1028" s="82">
        <f>O1029+O1031+O1033+O1035+O1037+O1040+O1042</f>
        <v>436.44599099999999</v>
      </c>
      <c r="P1028" s="82">
        <f>P1029+P1031+P1033+P1035+P1037+P1040+P1042</f>
        <v>393.58090300000003</v>
      </c>
      <c r="Q1028" s="82">
        <f>Q1029+Q1031+Q1033+Q1035+Q1037+Q1040+Q1042</f>
        <v>1105.7179999999998</v>
      </c>
      <c r="R1028" s="43">
        <f t="shared" si="561"/>
        <v>1935.7448939999999</v>
      </c>
      <c r="S1028" s="84"/>
    </row>
    <row r="1029" spans="1:19" s="6" customFormat="1" ht="38.25">
      <c r="A1029" s="465"/>
      <c r="B1029" s="458"/>
      <c r="C1029" s="468"/>
      <c r="D1029" s="468"/>
      <c r="E1029" s="468"/>
      <c r="F1029" s="461"/>
      <c r="G1029" s="461"/>
      <c r="H1029" s="461"/>
      <c r="I1029" s="216" t="s">
        <v>33</v>
      </c>
      <c r="J1029" s="461"/>
      <c r="K1029" s="55" t="s">
        <v>24</v>
      </c>
      <c r="L1029" s="319"/>
      <c r="M1029" s="319"/>
      <c r="N1029" s="102">
        <f>N1030</f>
        <v>0</v>
      </c>
      <c r="O1029" s="102">
        <f t="shared" ref="O1029:P1031" si="576">O1030</f>
        <v>81.054086999999996</v>
      </c>
      <c r="P1029" s="102">
        <f t="shared" si="576"/>
        <v>176.75736699999999</v>
      </c>
      <c r="Q1029" s="102">
        <f>Q1030</f>
        <v>117.974</v>
      </c>
      <c r="R1029" s="48">
        <f t="shared" si="561"/>
        <v>375.78545399999996</v>
      </c>
      <c r="S1029" s="30"/>
    </row>
    <row r="1030" spans="1:19" s="6" customFormat="1" ht="15">
      <c r="A1030" s="465"/>
      <c r="B1030" s="458"/>
      <c r="C1030" s="468"/>
      <c r="D1030" s="468"/>
      <c r="E1030" s="468"/>
      <c r="F1030" s="461"/>
      <c r="G1030" s="461"/>
      <c r="H1030" s="461"/>
      <c r="I1030" s="204" t="s">
        <v>25</v>
      </c>
      <c r="J1030" s="461"/>
      <c r="K1030" s="98" t="s">
        <v>26</v>
      </c>
      <c r="L1030" s="106"/>
      <c r="M1030" s="106"/>
      <c r="N1030" s="107">
        <v>0</v>
      </c>
      <c r="O1030" s="107">
        <v>81.054086999999996</v>
      </c>
      <c r="P1030" s="107">
        <v>176.75736699999999</v>
      </c>
      <c r="Q1030" s="107">
        <v>117.974</v>
      </c>
      <c r="R1030" s="48">
        <f t="shared" si="561"/>
        <v>375.78545399999996</v>
      </c>
      <c r="S1030" s="107"/>
    </row>
    <row r="1031" spans="1:19" s="6" customFormat="1" ht="25.5">
      <c r="A1031" s="465"/>
      <c r="B1031" s="458"/>
      <c r="C1031" s="468"/>
      <c r="D1031" s="468"/>
      <c r="E1031" s="468"/>
      <c r="F1031" s="461"/>
      <c r="G1031" s="461"/>
      <c r="H1031" s="461"/>
      <c r="I1031" s="216" t="s">
        <v>181</v>
      </c>
      <c r="J1031" s="461"/>
      <c r="K1031" s="105" t="s">
        <v>90</v>
      </c>
      <c r="L1031" s="319"/>
      <c r="M1031" s="319"/>
      <c r="N1031" s="102">
        <f>N1032</f>
        <v>0</v>
      </c>
      <c r="O1031" s="102">
        <f t="shared" si="576"/>
        <v>222.065933</v>
      </c>
      <c r="P1031" s="102">
        <f t="shared" si="576"/>
        <v>40.791750999999998</v>
      </c>
      <c r="Q1031" s="102">
        <f>Q1032</f>
        <v>53.792999999999999</v>
      </c>
      <c r="R1031" s="48">
        <f t="shared" si="561"/>
        <v>316.65068400000001</v>
      </c>
      <c r="S1031" s="107"/>
    </row>
    <row r="1032" spans="1:19" s="6" customFormat="1" ht="15">
      <c r="A1032" s="465"/>
      <c r="B1032" s="458"/>
      <c r="C1032" s="468"/>
      <c r="D1032" s="468"/>
      <c r="E1032" s="468"/>
      <c r="F1032" s="461"/>
      <c r="G1032" s="461"/>
      <c r="H1032" s="461"/>
      <c r="I1032" s="188" t="s">
        <v>25</v>
      </c>
      <c r="J1032" s="461"/>
      <c r="K1032" s="106" t="s">
        <v>26</v>
      </c>
      <c r="L1032" s="106"/>
      <c r="M1032" s="106"/>
      <c r="N1032" s="107">
        <v>0</v>
      </c>
      <c r="O1032" s="107">
        <v>222.065933</v>
      </c>
      <c r="P1032" s="107">
        <v>40.791750999999998</v>
      </c>
      <c r="Q1032" s="107">
        <v>53.792999999999999</v>
      </c>
      <c r="R1032" s="48">
        <f t="shared" si="561"/>
        <v>316.65068400000001</v>
      </c>
      <c r="S1032" s="107"/>
    </row>
    <row r="1033" spans="1:19" s="6" customFormat="1" ht="25.5">
      <c r="A1033" s="465"/>
      <c r="B1033" s="458"/>
      <c r="C1033" s="468"/>
      <c r="D1033" s="468"/>
      <c r="E1033" s="468"/>
      <c r="F1033" s="461"/>
      <c r="G1033" s="461"/>
      <c r="H1033" s="461"/>
      <c r="I1033" s="228" t="s">
        <v>149</v>
      </c>
      <c r="J1033" s="461"/>
      <c r="K1033" s="105" t="s">
        <v>39</v>
      </c>
      <c r="L1033" s="319"/>
      <c r="M1033" s="319"/>
      <c r="N1033" s="102">
        <f>N1034</f>
        <v>0</v>
      </c>
      <c r="O1033" s="102">
        <f t="shared" ref="O1033:P1042" si="577">O1034</f>
        <v>20.051476000000001</v>
      </c>
      <c r="P1033" s="102">
        <f t="shared" si="577"/>
        <v>1.3545469999999999</v>
      </c>
      <c r="Q1033" s="102">
        <f>Q1034</f>
        <v>0</v>
      </c>
      <c r="R1033" s="48">
        <f t="shared" si="561"/>
        <v>21.406023000000001</v>
      </c>
      <c r="S1033" s="30"/>
    </row>
    <row r="1034" spans="1:19" s="6" customFormat="1" ht="15">
      <c r="A1034" s="465"/>
      <c r="B1034" s="458"/>
      <c r="C1034" s="468"/>
      <c r="D1034" s="468"/>
      <c r="E1034" s="468"/>
      <c r="F1034" s="461"/>
      <c r="G1034" s="461"/>
      <c r="H1034" s="461"/>
      <c r="I1034" s="188" t="s">
        <v>25</v>
      </c>
      <c r="J1034" s="461"/>
      <c r="K1034" s="98" t="s">
        <v>26</v>
      </c>
      <c r="L1034" s="98"/>
      <c r="M1034" s="98"/>
      <c r="N1034" s="51">
        <v>0</v>
      </c>
      <c r="O1034" s="51">
        <v>20.051476000000001</v>
      </c>
      <c r="P1034" s="130">
        <v>1.3545469999999999</v>
      </c>
      <c r="Q1034" s="130">
        <v>0</v>
      </c>
      <c r="R1034" s="48">
        <f t="shared" si="561"/>
        <v>21.406023000000001</v>
      </c>
      <c r="S1034" s="33"/>
    </row>
    <row r="1035" spans="1:19" s="6" customFormat="1" ht="25.5">
      <c r="A1035" s="465"/>
      <c r="B1035" s="458"/>
      <c r="C1035" s="468"/>
      <c r="D1035" s="468"/>
      <c r="E1035" s="468"/>
      <c r="F1035" s="461"/>
      <c r="G1035" s="461"/>
      <c r="H1035" s="461"/>
      <c r="I1035" s="187" t="s">
        <v>431</v>
      </c>
      <c r="J1035" s="461"/>
      <c r="K1035" s="105" t="s">
        <v>54</v>
      </c>
      <c r="L1035" s="319"/>
      <c r="M1035" s="319"/>
      <c r="N1035" s="102">
        <f>N1036</f>
        <v>0</v>
      </c>
      <c r="O1035" s="102">
        <f t="shared" si="577"/>
        <v>2.2399979999999999</v>
      </c>
      <c r="P1035" s="102">
        <f t="shared" si="577"/>
        <v>8.5000000000000006E-2</v>
      </c>
      <c r="Q1035" s="102">
        <f>Q1036</f>
        <v>2.1429999999999998</v>
      </c>
      <c r="R1035" s="48">
        <f t="shared" si="561"/>
        <v>4.4679979999999997</v>
      </c>
      <c r="S1035" s="33"/>
    </row>
    <row r="1036" spans="1:19" s="6" customFormat="1" ht="15">
      <c r="A1036" s="465"/>
      <c r="B1036" s="458"/>
      <c r="C1036" s="468"/>
      <c r="D1036" s="468"/>
      <c r="E1036" s="468"/>
      <c r="F1036" s="461"/>
      <c r="G1036" s="461"/>
      <c r="H1036" s="461"/>
      <c r="I1036" s="188" t="s">
        <v>25</v>
      </c>
      <c r="J1036" s="461"/>
      <c r="K1036" s="98" t="s">
        <v>26</v>
      </c>
      <c r="L1036" s="98"/>
      <c r="M1036" s="98"/>
      <c r="N1036" s="51">
        <v>0</v>
      </c>
      <c r="O1036" s="51">
        <v>2.2399979999999999</v>
      </c>
      <c r="P1036" s="130">
        <v>8.5000000000000006E-2</v>
      </c>
      <c r="Q1036" s="130">
        <v>2.1429999999999998</v>
      </c>
      <c r="R1036" s="48">
        <f t="shared" si="561"/>
        <v>4.4679979999999997</v>
      </c>
      <c r="S1036" s="33"/>
    </row>
    <row r="1037" spans="1:19" s="6" customFormat="1" ht="25.5">
      <c r="A1037" s="465"/>
      <c r="B1037" s="458"/>
      <c r="C1037" s="468"/>
      <c r="D1037" s="468"/>
      <c r="E1037" s="468"/>
      <c r="F1037" s="461"/>
      <c r="G1037" s="461"/>
      <c r="H1037" s="461"/>
      <c r="I1037" s="228" t="s">
        <v>182</v>
      </c>
      <c r="J1037" s="461"/>
      <c r="K1037" s="105" t="s">
        <v>35</v>
      </c>
      <c r="L1037" s="319"/>
      <c r="M1037" s="319"/>
      <c r="N1037" s="102">
        <f>N1038+N1039</f>
        <v>0</v>
      </c>
      <c r="O1037" s="102">
        <f t="shared" ref="O1037:Q1037" si="578">O1038+O1039</f>
        <v>98.398657</v>
      </c>
      <c r="P1037" s="102">
        <f t="shared" si="578"/>
        <v>107.77056399999999</v>
      </c>
      <c r="Q1037" s="102">
        <f t="shared" si="578"/>
        <v>927.94899999999996</v>
      </c>
      <c r="R1037" s="48">
        <f t="shared" si="561"/>
        <v>1134.1182209999999</v>
      </c>
      <c r="S1037" s="33"/>
    </row>
    <row r="1038" spans="1:19" s="6" customFormat="1" ht="15">
      <c r="A1038" s="465"/>
      <c r="B1038" s="458"/>
      <c r="C1038" s="468"/>
      <c r="D1038" s="468"/>
      <c r="E1038" s="468"/>
      <c r="F1038" s="461"/>
      <c r="G1038" s="461"/>
      <c r="H1038" s="461"/>
      <c r="I1038" s="188" t="s">
        <v>25</v>
      </c>
      <c r="J1038" s="461"/>
      <c r="K1038" s="98" t="s">
        <v>26</v>
      </c>
      <c r="L1038" s="98"/>
      <c r="M1038" s="98"/>
      <c r="N1038" s="51">
        <v>0</v>
      </c>
      <c r="O1038" s="51">
        <v>98.398657</v>
      </c>
      <c r="P1038" s="130">
        <v>107.77056399999999</v>
      </c>
      <c r="Q1038" s="130">
        <v>619.02099999999996</v>
      </c>
      <c r="R1038" s="48">
        <f t="shared" si="561"/>
        <v>825.19022099999995</v>
      </c>
      <c r="S1038" s="33"/>
    </row>
    <row r="1039" spans="1:19" s="6" customFormat="1" ht="25.5">
      <c r="A1039" s="465"/>
      <c r="B1039" s="458"/>
      <c r="C1039" s="468"/>
      <c r="D1039" s="468"/>
      <c r="E1039" s="468"/>
      <c r="F1039" s="461"/>
      <c r="G1039" s="461"/>
      <c r="H1039" s="461"/>
      <c r="I1039" s="225" t="s">
        <v>348</v>
      </c>
      <c r="J1039" s="461"/>
      <c r="K1039" s="106" t="s">
        <v>147</v>
      </c>
      <c r="L1039" s="106"/>
      <c r="M1039" s="106"/>
      <c r="N1039" s="51">
        <v>0</v>
      </c>
      <c r="O1039" s="51">
        <v>0</v>
      </c>
      <c r="P1039" s="51">
        <v>0</v>
      </c>
      <c r="Q1039" s="51">
        <v>308.928</v>
      </c>
      <c r="R1039" s="48">
        <f t="shared" si="561"/>
        <v>308.928</v>
      </c>
      <c r="S1039" s="33"/>
    </row>
    <row r="1040" spans="1:19" s="6" customFormat="1" ht="51">
      <c r="A1040" s="465"/>
      <c r="B1040" s="458"/>
      <c r="C1040" s="468"/>
      <c r="D1040" s="468"/>
      <c r="E1040" s="468"/>
      <c r="F1040" s="461"/>
      <c r="G1040" s="461"/>
      <c r="H1040" s="461"/>
      <c r="I1040" s="228" t="s">
        <v>299</v>
      </c>
      <c r="J1040" s="461"/>
      <c r="K1040" s="105" t="s">
        <v>186</v>
      </c>
      <c r="L1040" s="319"/>
      <c r="M1040" s="319"/>
      <c r="N1040" s="102">
        <f>N1041</f>
        <v>0</v>
      </c>
      <c r="O1040" s="102">
        <f t="shared" si="577"/>
        <v>12.63584</v>
      </c>
      <c r="P1040" s="102">
        <f t="shared" si="577"/>
        <v>66.821674000000002</v>
      </c>
      <c r="Q1040" s="102">
        <f>Q1041</f>
        <v>3.2210000000000001</v>
      </c>
      <c r="R1040" s="48">
        <f t="shared" si="561"/>
        <v>82.678514000000007</v>
      </c>
      <c r="S1040" s="33"/>
    </row>
    <row r="1041" spans="1:19" s="6" customFormat="1" ht="15">
      <c r="A1041" s="465"/>
      <c r="B1041" s="458"/>
      <c r="C1041" s="468"/>
      <c r="D1041" s="468"/>
      <c r="E1041" s="468"/>
      <c r="F1041" s="461"/>
      <c r="G1041" s="461"/>
      <c r="H1041" s="461"/>
      <c r="I1041" s="188" t="s">
        <v>25</v>
      </c>
      <c r="J1041" s="461"/>
      <c r="K1041" s="98" t="s">
        <v>26</v>
      </c>
      <c r="L1041" s="98"/>
      <c r="M1041" s="98"/>
      <c r="N1041" s="51">
        <v>0</v>
      </c>
      <c r="O1041" s="51">
        <v>12.63584</v>
      </c>
      <c r="P1041" s="130">
        <v>66.821674000000002</v>
      </c>
      <c r="Q1041" s="130">
        <v>3.2210000000000001</v>
      </c>
      <c r="R1041" s="48">
        <f t="shared" si="561"/>
        <v>82.678514000000007</v>
      </c>
      <c r="S1041" s="33"/>
    </row>
    <row r="1042" spans="1:19" s="6" customFormat="1" ht="25.5">
      <c r="A1042" s="465"/>
      <c r="B1042" s="458"/>
      <c r="C1042" s="468"/>
      <c r="D1042" s="468"/>
      <c r="E1042" s="468"/>
      <c r="F1042" s="461"/>
      <c r="G1042" s="461"/>
      <c r="H1042" s="461"/>
      <c r="I1042" s="228" t="s">
        <v>27</v>
      </c>
      <c r="J1042" s="461"/>
      <c r="K1042" s="105" t="s">
        <v>131</v>
      </c>
      <c r="L1042" s="319"/>
      <c r="M1042" s="319"/>
      <c r="N1042" s="102">
        <f>N1043</f>
        <v>0</v>
      </c>
      <c r="O1042" s="102">
        <f t="shared" si="577"/>
        <v>0</v>
      </c>
      <c r="P1042" s="102">
        <f t="shared" si="577"/>
        <v>0</v>
      </c>
      <c r="Q1042" s="102">
        <f>Q1043</f>
        <v>0.63800000000000001</v>
      </c>
      <c r="R1042" s="48">
        <f t="shared" si="561"/>
        <v>0.63800000000000001</v>
      </c>
      <c r="S1042" s="33"/>
    </row>
    <row r="1043" spans="1:19" s="6" customFormat="1" ht="15">
      <c r="A1043" s="465"/>
      <c r="B1043" s="458"/>
      <c r="C1043" s="468"/>
      <c r="D1043" s="468"/>
      <c r="E1043" s="468"/>
      <c r="F1043" s="461"/>
      <c r="G1043" s="461"/>
      <c r="H1043" s="461"/>
      <c r="I1043" s="188" t="s">
        <v>25</v>
      </c>
      <c r="J1043" s="461"/>
      <c r="K1043" s="98" t="s">
        <v>26</v>
      </c>
      <c r="L1043" s="98"/>
      <c r="M1043" s="98"/>
      <c r="N1043" s="51">
        <v>0</v>
      </c>
      <c r="O1043" s="51">
        <v>0</v>
      </c>
      <c r="P1043" s="130">
        <v>0</v>
      </c>
      <c r="Q1043" s="130">
        <v>0.63800000000000001</v>
      </c>
      <c r="R1043" s="48">
        <f t="shared" si="561"/>
        <v>0.63800000000000001</v>
      </c>
      <c r="S1043" s="33"/>
    </row>
    <row r="1044" spans="1:19" s="6" customFormat="1" ht="15" customHeight="1">
      <c r="A1044" s="464">
        <v>5</v>
      </c>
      <c r="B1044" s="457" t="s">
        <v>432</v>
      </c>
      <c r="C1044" s="468"/>
      <c r="D1044" s="468"/>
      <c r="E1044" s="468"/>
      <c r="F1044" s="461"/>
      <c r="G1044" s="461"/>
      <c r="H1044" s="461"/>
      <c r="I1044" s="198" t="s">
        <v>22</v>
      </c>
      <c r="J1044" s="460">
        <v>124</v>
      </c>
      <c r="K1044" s="66"/>
      <c r="L1044" s="66"/>
      <c r="M1044" s="66"/>
      <c r="N1044" s="43">
        <f>N1045+N1047+N1050+N1055+N1053</f>
        <v>0</v>
      </c>
      <c r="O1044" s="43">
        <f>O1045+O1047+O1050+O1055+O1053+O1057</f>
        <v>71.899000000000001</v>
      </c>
      <c r="P1044" s="43">
        <f t="shared" ref="P1044:Q1044" si="579">P1045+P1047+P1050+P1055+P1053+P1057</f>
        <v>103.19941099999998</v>
      </c>
      <c r="Q1044" s="43">
        <f t="shared" si="579"/>
        <v>97.220999999999989</v>
      </c>
      <c r="R1044" s="43">
        <f t="shared" ref="R1044:R1072" si="580">Q1044+P1044+O1044+N1044</f>
        <v>272.31941099999995</v>
      </c>
      <c r="S1044" s="84"/>
    </row>
    <row r="1045" spans="1:19" s="6" customFormat="1" ht="38.25">
      <c r="A1045" s="465"/>
      <c r="B1045" s="458"/>
      <c r="C1045" s="468"/>
      <c r="D1045" s="468"/>
      <c r="E1045" s="468"/>
      <c r="F1045" s="461"/>
      <c r="G1045" s="461"/>
      <c r="H1045" s="461"/>
      <c r="I1045" s="216" t="s">
        <v>33</v>
      </c>
      <c r="J1045" s="461"/>
      <c r="K1045" s="55" t="s">
        <v>24</v>
      </c>
      <c r="L1045" s="319"/>
      <c r="M1045" s="319"/>
      <c r="N1045" s="102">
        <f>N1046</f>
        <v>0</v>
      </c>
      <c r="O1045" s="102">
        <f t="shared" ref="O1045:Q1045" si="581">O1046</f>
        <v>41.853999999999999</v>
      </c>
      <c r="P1045" s="102">
        <f t="shared" si="581"/>
        <v>60.16</v>
      </c>
      <c r="Q1045" s="102">
        <f t="shared" si="581"/>
        <v>72.88</v>
      </c>
      <c r="R1045" s="48">
        <f t="shared" si="580"/>
        <v>174.89400000000001</v>
      </c>
      <c r="S1045" s="30"/>
    </row>
    <row r="1046" spans="1:19" s="6" customFormat="1" ht="15">
      <c r="A1046" s="465"/>
      <c r="B1046" s="458"/>
      <c r="C1046" s="468"/>
      <c r="D1046" s="468"/>
      <c r="E1046" s="468"/>
      <c r="F1046" s="461"/>
      <c r="G1046" s="461"/>
      <c r="H1046" s="461"/>
      <c r="I1046" s="204" t="s">
        <v>25</v>
      </c>
      <c r="J1046" s="461"/>
      <c r="K1046" s="98" t="s">
        <v>26</v>
      </c>
      <c r="L1046" s="106"/>
      <c r="M1046" s="106"/>
      <c r="N1046" s="107">
        <v>0</v>
      </c>
      <c r="O1046" s="107">
        <v>41.853999999999999</v>
      </c>
      <c r="P1046" s="107">
        <v>60.16</v>
      </c>
      <c r="Q1046" s="107">
        <v>72.88</v>
      </c>
      <c r="R1046" s="48">
        <f t="shared" si="580"/>
        <v>174.89400000000001</v>
      </c>
      <c r="S1046" s="30"/>
    </row>
    <row r="1047" spans="1:19" s="6" customFormat="1" ht="25.5">
      <c r="A1047" s="465"/>
      <c r="B1047" s="458"/>
      <c r="C1047" s="468"/>
      <c r="D1047" s="468"/>
      <c r="E1047" s="468"/>
      <c r="F1047" s="461"/>
      <c r="G1047" s="461"/>
      <c r="H1047" s="461"/>
      <c r="I1047" s="216" t="s">
        <v>298</v>
      </c>
      <c r="J1047" s="461"/>
      <c r="K1047" s="55" t="s">
        <v>37</v>
      </c>
      <c r="L1047" s="319"/>
      <c r="M1047" s="319"/>
      <c r="N1047" s="102">
        <f>N1048+N1049</f>
        <v>0</v>
      </c>
      <c r="O1047" s="102">
        <f t="shared" ref="O1047:Q1047" si="582">O1048+O1049</f>
        <v>10.539</v>
      </c>
      <c r="P1047" s="102">
        <f t="shared" si="582"/>
        <v>7.6239999999999997</v>
      </c>
      <c r="Q1047" s="102">
        <f t="shared" si="582"/>
        <v>8.0060000000000002</v>
      </c>
      <c r="R1047" s="48">
        <f t="shared" si="580"/>
        <v>26.168999999999997</v>
      </c>
      <c r="S1047" s="30"/>
    </row>
    <row r="1048" spans="1:19" s="6" customFormat="1" ht="15">
      <c r="A1048" s="465"/>
      <c r="B1048" s="458"/>
      <c r="C1048" s="468"/>
      <c r="D1048" s="468"/>
      <c r="E1048" s="468"/>
      <c r="F1048" s="461"/>
      <c r="G1048" s="461"/>
      <c r="H1048" s="461"/>
      <c r="I1048" s="188" t="s">
        <v>25</v>
      </c>
      <c r="J1048" s="461"/>
      <c r="K1048" s="98" t="s">
        <v>26</v>
      </c>
      <c r="L1048" s="106"/>
      <c r="M1048" s="106"/>
      <c r="N1048" s="107">
        <v>0</v>
      </c>
      <c r="O1048" s="107">
        <v>10.539</v>
      </c>
      <c r="P1048" s="107">
        <v>7.6239999999999997</v>
      </c>
      <c r="Q1048" s="107">
        <v>8.0060000000000002</v>
      </c>
      <c r="R1048" s="48">
        <f t="shared" si="580"/>
        <v>26.168999999999997</v>
      </c>
      <c r="S1048" s="30"/>
    </row>
    <row r="1049" spans="1:19" s="6" customFormat="1" ht="25.5">
      <c r="A1049" s="465"/>
      <c r="B1049" s="458"/>
      <c r="C1049" s="468"/>
      <c r="D1049" s="468"/>
      <c r="E1049" s="468"/>
      <c r="F1049" s="461"/>
      <c r="G1049" s="461"/>
      <c r="H1049" s="461"/>
      <c r="I1049" s="225" t="s">
        <v>348</v>
      </c>
      <c r="J1049" s="461"/>
      <c r="K1049" s="106" t="s">
        <v>147</v>
      </c>
      <c r="L1049" s="106"/>
      <c r="M1049" s="106"/>
      <c r="N1049" s="107">
        <v>0</v>
      </c>
      <c r="O1049" s="107">
        <v>0</v>
      </c>
      <c r="P1049" s="107">
        <v>0</v>
      </c>
      <c r="Q1049" s="107">
        <v>0</v>
      </c>
      <c r="R1049" s="48">
        <f t="shared" si="580"/>
        <v>0</v>
      </c>
      <c r="S1049" s="30"/>
    </row>
    <row r="1050" spans="1:19" s="6" customFormat="1" ht="25.5">
      <c r="A1050" s="465"/>
      <c r="B1050" s="458"/>
      <c r="C1050" s="468"/>
      <c r="D1050" s="468"/>
      <c r="E1050" s="468"/>
      <c r="F1050" s="461"/>
      <c r="G1050" s="461"/>
      <c r="H1050" s="461"/>
      <c r="I1050" s="216" t="s">
        <v>181</v>
      </c>
      <c r="J1050" s="461"/>
      <c r="K1050" s="55" t="s">
        <v>90</v>
      </c>
      <c r="L1050" s="319"/>
      <c r="M1050" s="319"/>
      <c r="N1050" s="102">
        <f t="shared" ref="N1050:P1050" si="583">N1052+N1051</f>
        <v>0</v>
      </c>
      <c r="O1050" s="102">
        <f t="shared" si="583"/>
        <v>15.37</v>
      </c>
      <c r="P1050" s="102">
        <f t="shared" si="583"/>
        <v>23.412195000000001</v>
      </c>
      <c r="Q1050" s="102">
        <f t="shared" ref="Q1050" si="584">Q1052+Q1051</f>
        <v>14.207000000000001</v>
      </c>
      <c r="R1050" s="48">
        <f t="shared" si="580"/>
        <v>52.989195000000002</v>
      </c>
      <c r="S1050" s="30"/>
    </row>
    <row r="1051" spans="1:19" s="6" customFormat="1" ht="15">
      <c r="A1051" s="465"/>
      <c r="B1051" s="458"/>
      <c r="C1051" s="468"/>
      <c r="D1051" s="468"/>
      <c r="E1051" s="468"/>
      <c r="F1051" s="461"/>
      <c r="G1051" s="461"/>
      <c r="H1051" s="461"/>
      <c r="I1051" s="188" t="s">
        <v>25</v>
      </c>
      <c r="J1051" s="461"/>
      <c r="K1051" s="106" t="s">
        <v>26</v>
      </c>
      <c r="L1051" s="106"/>
      <c r="M1051" s="106"/>
      <c r="N1051" s="107">
        <v>0</v>
      </c>
      <c r="O1051" s="107">
        <v>15.37</v>
      </c>
      <c r="P1051" s="107">
        <v>23.412195000000001</v>
      </c>
      <c r="Q1051" s="107">
        <v>14.207000000000001</v>
      </c>
      <c r="R1051" s="48">
        <f t="shared" si="580"/>
        <v>52.989195000000002</v>
      </c>
      <c r="S1051" s="30"/>
    </row>
    <row r="1052" spans="1:19" s="6" customFormat="1" ht="25.5">
      <c r="A1052" s="465"/>
      <c r="B1052" s="458"/>
      <c r="C1052" s="468"/>
      <c r="D1052" s="468"/>
      <c r="E1052" s="468"/>
      <c r="F1052" s="461"/>
      <c r="G1052" s="461"/>
      <c r="H1052" s="461"/>
      <c r="I1052" s="225" t="s">
        <v>348</v>
      </c>
      <c r="J1052" s="461"/>
      <c r="K1052" s="106" t="s">
        <v>147</v>
      </c>
      <c r="L1052" s="106"/>
      <c r="M1052" s="106"/>
      <c r="N1052" s="107">
        <v>0</v>
      </c>
      <c r="O1052" s="107">
        <v>0</v>
      </c>
      <c r="P1052" s="107">
        <v>0</v>
      </c>
      <c r="Q1052" s="107">
        <v>0</v>
      </c>
      <c r="R1052" s="48">
        <f t="shared" si="580"/>
        <v>0</v>
      </c>
      <c r="S1052" s="30"/>
    </row>
    <row r="1053" spans="1:19" s="6" customFormat="1" ht="25.5">
      <c r="A1053" s="465"/>
      <c r="B1053" s="458"/>
      <c r="C1053" s="468"/>
      <c r="D1053" s="468"/>
      <c r="E1053" s="468"/>
      <c r="F1053" s="461"/>
      <c r="G1053" s="461"/>
      <c r="H1053" s="461"/>
      <c r="I1053" s="228" t="s">
        <v>149</v>
      </c>
      <c r="J1053" s="461"/>
      <c r="K1053" s="105" t="s">
        <v>39</v>
      </c>
      <c r="L1053" s="319"/>
      <c r="M1053" s="319"/>
      <c r="N1053" s="102">
        <f t="shared" ref="N1053:Q1053" si="585">N1054</f>
        <v>0</v>
      </c>
      <c r="O1053" s="102">
        <f t="shared" si="585"/>
        <v>1.05</v>
      </c>
      <c r="P1053" s="102">
        <f t="shared" si="585"/>
        <v>2.1342159999999999</v>
      </c>
      <c r="Q1053" s="102">
        <f t="shared" si="585"/>
        <v>0</v>
      </c>
      <c r="R1053" s="48">
        <f t="shared" si="580"/>
        <v>3.1842160000000002</v>
      </c>
      <c r="S1053" s="30"/>
    </row>
    <row r="1054" spans="1:19" s="6" customFormat="1" ht="15">
      <c r="A1054" s="465"/>
      <c r="B1054" s="458"/>
      <c r="C1054" s="468"/>
      <c r="D1054" s="468"/>
      <c r="E1054" s="468"/>
      <c r="F1054" s="461"/>
      <c r="G1054" s="461"/>
      <c r="H1054" s="461"/>
      <c r="I1054" s="188" t="s">
        <v>25</v>
      </c>
      <c r="J1054" s="461"/>
      <c r="K1054" s="106" t="s">
        <v>26</v>
      </c>
      <c r="L1054" s="106"/>
      <c r="M1054" s="106"/>
      <c r="N1054" s="107">
        <v>0</v>
      </c>
      <c r="O1054" s="107">
        <v>1.05</v>
      </c>
      <c r="P1054" s="107">
        <v>2.1342159999999999</v>
      </c>
      <c r="Q1054" s="107">
        <v>0</v>
      </c>
      <c r="R1054" s="48">
        <f t="shared" si="580"/>
        <v>3.1842160000000002</v>
      </c>
      <c r="S1054" s="30"/>
    </row>
    <row r="1055" spans="1:19" s="6" customFormat="1" ht="25.5">
      <c r="A1055" s="465"/>
      <c r="B1055" s="458"/>
      <c r="C1055" s="468"/>
      <c r="D1055" s="468"/>
      <c r="E1055" s="468"/>
      <c r="F1055" s="461"/>
      <c r="G1055" s="461"/>
      <c r="H1055" s="461"/>
      <c r="I1055" s="228" t="s">
        <v>182</v>
      </c>
      <c r="J1055" s="461"/>
      <c r="K1055" s="105" t="s">
        <v>35</v>
      </c>
      <c r="L1055" s="319"/>
      <c r="M1055" s="319"/>
      <c r="N1055" s="102">
        <f>N1056</f>
        <v>0</v>
      </c>
      <c r="O1055" s="102">
        <f t="shared" ref="O1055:Q1057" si="586">O1056</f>
        <v>3.0859999999999999</v>
      </c>
      <c r="P1055" s="102">
        <f t="shared" si="586"/>
        <v>9.8689999999999998</v>
      </c>
      <c r="Q1055" s="102">
        <f t="shared" si="586"/>
        <v>1.9079999999999999</v>
      </c>
      <c r="R1055" s="48">
        <f t="shared" si="580"/>
        <v>14.863</v>
      </c>
      <c r="S1055" s="30"/>
    </row>
    <row r="1056" spans="1:19" s="6" customFormat="1" ht="15">
      <c r="A1056" s="465"/>
      <c r="B1056" s="458"/>
      <c r="C1056" s="468"/>
      <c r="D1056" s="468"/>
      <c r="E1056" s="468"/>
      <c r="F1056" s="461"/>
      <c r="G1056" s="461"/>
      <c r="H1056" s="461"/>
      <c r="I1056" s="225" t="s">
        <v>25</v>
      </c>
      <c r="J1056" s="461"/>
      <c r="K1056" s="106" t="s">
        <v>26</v>
      </c>
      <c r="L1056" s="106"/>
      <c r="M1056" s="106"/>
      <c r="N1056" s="107">
        <v>0</v>
      </c>
      <c r="O1056" s="107">
        <v>3.0859999999999999</v>
      </c>
      <c r="P1056" s="107">
        <v>9.8689999999999998</v>
      </c>
      <c r="Q1056" s="107">
        <v>1.9079999999999999</v>
      </c>
      <c r="R1056" s="48">
        <f t="shared" si="580"/>
        <v>14.863</v>
      </c>
      <c r="S1056" s="30"/>
    </row>
    <row r="1057" spans="1:19" s="6" customFormat="1" ht="25.5">
      <c r="A1057" s="465"/>
      <c r="B1057" s="458"/>
      <c r="C1057" s="468"/>
      <c r="D1057" s="468"/>
      <c r="E1057" s="468"/>
      <c r="F1057" s="461"/>
      <c r="G1057" s="461"/>
      <c r="H1057" s="461"/>
      <c r="I1057" s="233" t="s">
        <v>27</v>
      </c>
      <c r="J1057" s="424"/>
      <c r="K1057" s="106" t="s">
        <v>131</v>
      </c>
      <c r="L1057" s="106"/>
      <c r="M1057" s="106"/>
      <c r="N1057" s="102">
        <f>N1058</f>
        <v>0</v>
      </c>
      <c r="O1057" s="102">
        <f t="shared" si="586"/>
        <v>0</v>
      </c>
      <c r="P1057" s="102">
        <f t="shared" si="586"/>
        <v>0</v>
      </c>
      <c r="Q1057" s="102">
        <f t="shared" si="586"/>
        <v>0.22</v>
      </c>
      <c r="R1057" s="48">
        <f t="shared" ref="R1057" si="587">Q1057+P1057+O1057+N1057</f>
        <v>0.22</v>
      </c>
      <c r="S1057" s="422"/>
    </row>
    <row r="1058" spans="1:19" s="6" customFormat="1" ht="15">
      <c r="A1058" s="466"/>
      <c r="B1058" s="459"/>
      <c r="C1058" s="468"/>
      <c r="D1058" s="468"/>
      <c r="E1058" s="468"/>
      <c r="F1058" s="461"/>
      <c r="G1058" s="461"/>
      <c r="H1058" s="461"/>
      <c r="I1058" s="225" t="s">
        <v>25</v>
      </c>
      <c r="J1058" s="424"/>
      <c r="K1058" s="106" t="s">
        <v>26</v>
      </c>
      <c r="L1058" s="106"/>
      <c r="M1058" s="106"/>
      <c r="N1058" s="107">
        <v>0</v>
      </c>
      <c r="O1058" s="107">
        <v>0</v>
      </c>
      <c r="P1058" s="107">
        <v>0</v>
      </c>
      <c r="Q1058" s="107">
        <v>0.22</v>
      </c>
      <c r="R1058" s="48">
        <f t="shared" si="580"/>
        <v>0.22</v>
      </c>
      <c r="S1058" s="422"/>
    </row>
    <row r="1059" spans="1:19" s="6" customFormat="1" ht="15">
      <c r="A1059" s="464">
        <v>6</v>
      </c>
      <c r="B1059" s="457" t="s">
        <v>433</v>
      </c>
      <c r="C1059" s="468"/>
      <c r="D1059" s="468"/>
      <c r="E1059" s="468"/>
      <c r="F1059" s="461"/>
      <c r="G1059" s="461"/>
      <c r="H1059" s="461"/>
      <c r="I1059" s="198" t="s">
        <v>22</v>
      </c>
      <c r="J1059" s="460">
        <v>124</v>
      </c>
      <c r="K1059" s="81"/>
      <c r="L1059" s="81"/>
      <c r="M1059" s="81"/>
      <c r="N1059" s="82">
        <f>N1060+N1064+N1066+N1068+N1070+N1073</f>
        <v>0</v>
      </c>
      <c r="O1059" s="82">
        <f>O1060+O1064+O1066+O1068+O1070+O1073+O1062</f>
        <v>69.14800000000001</v>
      </c>
      <c r="P1059" s="82">
        <f>P1060+P1064+P1066+P1068+P1070+P1073+P1062</f>
        <v>88.695000000000007</v>
      </c>
      <c r="Q1059" s="82">
        <f t="shared" ref="Q1059" si="588">Q1060+Q1064+Q1066+Q1068+Q1070+Q1073+Q1062</f>
        <v>123.13760000000001</v>
      </c>
      <c r="R1059" s="43">
        <f t="shared" si="580"/>
        <v>280.98060000000004</v>
      </c>
      <c r="S1059" s="84"/>
    </row>
    <row r="1060" spans="1:19" s="6" customFormat="1" ht="38.25">
      <c r="A1060" s="465"/>
      <c r="B1060" s="458"/>
      <c r="C1060" s="468"/>
      <c r="D1060" s="468"/>
      <c r="E1060" s="468"/>
      <c r="F1060" s="461"/>
      <c r="G1060" s="461"/>
      <c r="H1060" s="461"/>
      <c r="I1060" s="216" t="s">
        <v>33</v>
      </c>
      <c r="J1060" s="461"/>
      <c r="K1060" s="55" t="s">
        <v>24</v>
      </c>
      <c r="L1060" s="319"/>
      <c r="M1060" s="319"/>
      <c r="N1060" s="102">
        <f>N1061</f>
        <v>0</v>
      </c>
      <c r="O1060" s="102">
        <f t="shared" ref="O1060:P1064" si="589">O1061</f>
        <v>44.338000000000001</v>
      </c>
      <c r="P1060" s="102">
        <f t="shared" si="589"/>
        <v>52.420999999999999</v>
      </c>
      <c r="Q1060" s="102">
        <f>Q1061</f>
        <v>59.963000000000001</v>
      </c>
      <c r="R1060" s="48">
        <f t="shared" si="580"/>
        <v>156.72200000000001</v>
      </c>
      <c r="S1060" s="30"/>
    </row>
    <row r="1061" spans="1:19" s="6" customFormat="1" ht="15">
      <c r="A1061" s="465"/>
      <c r="B1061" s="458"/>
      <c r="C1061" s="468"/>
      <c r="D1061" s="468"/>
      <c r="E1061" s="468"/>
      <c r="F1061" s="461"/>
      <c r="G1061" s="461"/>
      <c r="H1061" s="461"/>
      <c r="I1061" s="204" t="s">
        <v>25</v>
      </c>
      <c r="J1061" s="461"/>
      <c r="K1061" s="98" t="s">
        <v>26</v>
      </c>
      <c r="L1061" s="106"/>
      <c r="M1061" s="106"/>
      <c r="N1061" s="107">
        <v>0</v>
      </c>
      <c r="O1061" s="107">
        <v>44.338000000000001</v>
      </c>
      <c r="P1061" s="107">
        <v>52.420999999999999</v>
      </c>
      <c r="Q1061" s="107">
        <v>59.963000000000001</v>
      </c>
      <c r="R1061" s="48">
        <f t="shared" si="580"/>
        <v>156.72200000000001</v>
      </c>
      <c r="S1061" s="107"/>
    </row>
    <row r="1062" spans="1:19" s="6" customFormat="1" ht="25.5">
      <c r="A1062" s="465"/>
      <c r="B1062" s="458"/>
      <c r="C1062" s="468"/>
      <c r="D1062" s="468"/>
      <c r="E1062" s="468"/>
      <c r="F1062" s="461"/>
      <c r="G1062" s="461"/>
      <c r="H1062" s="461"/>
      <c r="I1062" s="216" t="s">
        <v>298</v>
      </c>
      <c r="J1062" s="461"/>
      <c r="K1062" s="55" t="s">
        <v>37</v>
      </c>
      <c r="L1062" s="319"/>
      <c r="M1062" s="319"/>
      <c r="N1062" s="102">
        <f>N1063</f>
        <v>0</v>
      </c>
      <c r="O1062" s="102">
        <f t="shared" ref="O1062:Q1062" si="590">O1063</f>
        <v>9.4060000000000006</v>
      </c>
      <c r="P1062" s="102">
        <f t="shared" si="590"/>
        <v>14.188000000000001</v>
      </c>
      <c r="Q1062" s="102">
        <f t="shared" si="590"/>
        <v>31.946999999999999</v>
      </c>
      <c r="R1062" s="48">
        <f t="shared" ref="R1062:R1063" si="591">Q1062+P1062+O1062+N1062</f>
        <v>55.540999999999997</v>
      </c>
      <c r="S1062" s="107"/>
    </row>
    <row r="1063" spans="1:19" s="6" customFormat="1" ht="15">
      <c r="A1063" s="465"/>
      <c r="B1063" s="458"/>
      <c r="C1063" s="468"/>
      <c r="D1063" s="468"/>
      <c r="E1063" s="468"/>
      <c r="F1063" s="461"/>
      <c r="G1063" s="461"/>
      <c r="H1063" s="461"/>
      <c r="I1063" s="188" t="s">
        <v>25</v>
      </c>
      <c r="J1063" s="461"/>
      <c r="K1063" s="98" t="s">
        <v>26</v>
      </c>
      <c r="L1063" s="106"/>
      <c r="M1063" s="106"/>
      <c r="N1063" s="107">
        <v>0</v>
      </c>
      <c r="O1063" s="107">
        <v>9.4060000000000006</v>
      </c>
      <c r="P1063" s="107">
        <v>14.188000000000001</v>
      </c>
      <c r="Q1063" s="107">
        <v>31.946999999999999</v>
      </c>
      <c r="R1063" s="48">
        <f t="shared" si="591"/>
        <v>55.540999999999997</v>
      </c>
      <c r="S1063" s="107"/>
    </row>
    <row r="1064" spans="1:19" s="6" customFormat="1" ht="25.5">
      <c r="A1064" s="465"/>
      <c r="B1064" s="458"/>
      <c r="C1064" s="468"/>
      <c r="D1064" s="468"/>
      <c r="E1064" s="468"/>
      <c r="F1064" s="461"/>
      <c r="G1064" s="461"/>
      <c r="H1064" s="461"/>
      <c r="I1064" s="216" t="s">
        <v>181</v>
      </c>
      <c r="J1064" s="461"/>
      <c r="K1064" s="105" t="s">
        <v>90</v>
      </c>
      <c r="L1064" s="319"/>
      <c r="M1064" s="319"/>
      <c r="N1064" s="102">
        <f>N1065</f>
        <v>0</v>
      </c>
      <c r="O1064" s="102">
        <f t="shared" si="589"/>
        <v>9.4640000000000004</v>
      </c>
      <c r="P1064" s="102">
        <f t="shared" si="589"/>
        <v>16.853000000000002</v>
      </c>
      <c r="Q1064" s="102">
        <f>Q1065</f>
        <v>15.371</v>
      </c>
      <c r="R1064" s="48">
        <f t="shared" si="580"/>
        <v>41.688000000000002</v>
      </c>
      <c r="S1064" s="107"/>
    </row>
    <row r="1065" spans="1:19" s="6" customFormat="1" ht="15">
      <c r="A1065" s="465"/>
      <c r="B1065" s="458"/>
      <c r="C1065" s="468"/>
      <c r="D1065" s="468"/>
      <c r="E1065" s="468"/>
      <c r="F1065" s="461"/>
      <c r="G1065" s="461"/>
      <c r="H1065" s="461"/>
      <c r="I1065" s="188" t="s">
        <v>25</v>
      </c>
      <c r="J1065" s="461"/>
      <c r="K1065" s="106" t="s">
        <v>26</v>
      </c>
      <c r="L1065" s="106"/>
      <c r="M1065" s="106"/>
      <c r="N1065" s="107">
        <v>0</v>
      </c>
      <c r="O1065" s="107">
        <v>9.4640000000000004</v>
      </c>
      <c r="P1065" s="107">
        <v>16.853000000000002</v>
      </c>
      <c r="Q1065" s="107">
        <v>15.371</v>
      </c>
      <c r="R1065" s="48">
        <f t="shared" si="580"/>
        <v>41.688000000000002</v>
      </c>
      <c r="S1065" s="107"/>
    </row>
    <row r="1066" spans="1:19" s="6" customFormat="1" ht="25.5">
      <c r="A1066" s="465"/>
      <c r="B1066" s="458"/>
      <c r="C1066" s="468"/>
      <c r="D1066" s="468"/>
      <c r="E1066" s="468"/>
      <c r="F1066" s="461"/>
      <c r="G1066" s="461"/>
      <c r="H1066" s="461"/>
      <c r="I1066" s="228" t="s">
        <v>149</v>
      </c>
      <c r="J1066" s="461"/>
      <c r="K1066" s="105" t="s">
        <v>39</v>
      </c>
      <c r="L1066" s="319"/>
      <c r="M1066" s="319"/>
      <c r="N1066" s="102">
        <f>N1067</f>
        <v>0</v>
      </c>
      <c r="O1066" s="102">
        <f t="shared" ref="O1066:P1073" si="592">O1067</f>
        <v>0.67</v>
      </c>
      <c r="P1066" s="102">
        <f t="shared" si="592"/>
        <v>0.42</v>
      </c>
      <c r="Q1066" s="102">
        <f>Q1067</f>
        <v>0</v>
      </c>
      <c r="R1066" s="48">
        <f t="shared" si="580"/>
        <v>1.0900000000000001</v>
      </c>
      <c r="S1066" s="30"/>
    </row>
    <row r="1067" spans="1:19" s="6" customFormat="1" ht="15">
      <c r="A1067" s="465"/>
      <c r="B1067" s="458"/>
      <c r="C1067" s="468"/>
      <c r="D1067" s="468"/>
      <c r="E1067" s="468"/>
      <c r="F1067" s="461"/>
      <c r="G1067" s="461"/>
      <c r="H1067" s="461"/>
      <c r="I1067" s="188" t="s">
        <v>25</v>
      </c>
      <c r="J1067" s="461"/>
      <c r="K1067" s="98" t="s">
        <v>26</v>
      </c>
      <c r="L1067" s="98"/>
      <c r="M1067" s="98"/>
      <c r="N1067" s="51">
        <v>0</v>
      </c>
      <c r="O1067" s="51">
        <v>0.67</v>
      </c>
      <c r="P1067" s="130">
        <v>0.42</v>
      </c>
      <c r="Q1067" s="130">
        <v>0</v>
      </c>
      <c r="R1067" s="48">
        <f t="shared" si="580"/>
        <v>1.0900000000000001</v>
      </c>
      <c r="S1067" s="33"/>
    </row>
    <row r="1068" spans="1:19" s="6" customFormat="1" ht="25.5">
      <c r="A1068" s="465"/>
      <c r="B1068" s="458"/>
      <c r="C1068" s="468"/>
      <c r="D1068" s="468"/>
      <c r="E1068" s="468"/>
      <c r="F1068" s="461"/>
      <c r="G1068" s="461"/>
      <c r="H1068" s="461"/>
      <c r="I1068" s="187" t="s">
        <v>431</v>
      </c>
      <c r="J1068" s="461"/>
      <c r="K1068" s="105" t="s">
        <v>54</v>
      </c>
      <c r="L1068" s="319"/>
      <c r="M1068" s="319"/>
      <c r="N1068" s="102">
        <f>N1069</f>
        <v>0</v>
      </c>
      <c r="O1068" s="102">
        <f t="shared" si="592"/>
        <v>0</v>
      </c>
      <c r="P1068" s="102">
        <f t="shared" si="592"/>
        <v>0</v>
      </c>
      <c r="Q1068" s="102">
        <f>Q1069</f>
        <v>0</v>
      </c>
      <c r="R1068" s="48">
        <f t="shared" si="580"/>
        <v>0</v>
      </c>
      <c r="S1068" s="33"/>
    </row>
    <row r="1069" spans="1:19" s="6" customFormat="1" ht="15">
      <c r="A1069" s="465"/>
      <c r="B1069" s="458"/>
      <c r="C1069" s="468"/>
      <c r="D1069" s="468"/>
      <c r="E1069" s="468"/>
      <c r="F1069" s="461"/>
      <c r="G1069" s="461"/>
      <c r="H1069" s="461"/>
      <c r="I1069" s="188" t="s">
        <v>25</v>
      </c>
      <c r="J1069" s="461"/>
      <c r="K1069" s="98" t="s">
        <v>26</v>
      </c>
      <c r="L1069" s="98"/>
      <c r="M1069" s="98"/>
      <c r="N1069" s="51">
        <v>0</v>
      </c>
      <c r="O1069" s="51">
        <v>0</v>
      </c>
      <c r="P1069" s="130">
        <v>0</v>
      </c>
      <c r="Q1069" s="130">
        <v>0</v>
      </c>
      <c r="R1069" s="48">
        <f t="shared" si="580"/>
        <v>0</v>
      </c>
      <c r="S1069" s="33"/>
    </row>
    <row r="1070" spans="1:19" s="6" customFormat="1" ht="25.5">
      <c r="A1070" s="465"/>
      <c r="B1070" s="458"/>
      <c r="C1070" s="468"/>
      <c r="D1070" s="468"/>
      <c r="E1070" s="468"/>
      <c r="F1070" s="461"/>
      <c r="G1070" s="461"/>
      <c r="H1070" s="461"/>
      <c r="I1070" s="228" t="s">
        <v>182</v>
      </c>
      <c r="J1070" s="461"/>
      <c r="K1070" s="105" t="s">
        <v>35</v>
      </c>
      <c r="L1070" s="319"/>
      <c r="M1070" s="319"/>
      <c r="N1070" s="102">
        <f>N1071+N1072</f>
        <v>0</v>
      </c>
      <c r="O1070" s="102">
        <f t="shared" ref="O1070:Q1070" si="593">O1071+O1072</f>
        <v>5.27</v>
      </c>
      <c r="P1070" s="102">
        <f t="shared" si="593"/>
        <v>4.8129999999999997</v>
      </c>
      <c r="Q1070" s="102">
        <f t="shared" si="593"/>
        <v>15.61</v>
      </c>
      <c r="R1070" s="48">
        <f t="shared" si="580"/>
        <v>25.692999999999998</v>
      </c>
      <c r="S1070" s="33"/>
    </row>
    <row r="1071" spans="1:19" s="6" customFormat="1" ht="15">
      <c r="A1071" s="465"/>
      <c r="B1071" s="458"/>
      <c r="C1071" s="468"/>
      <c r="D1071" s="468"/>
      <c r="E1071" s="468"/>
      <c r="F1071" s="461"/>
      <c r="G1071" s="461"/>
      <c r="H1071" s="461"/>
      <c r="I1071" s="188" t="s">
        <v>25</v>
      </c>
      <c r="J1071" s="461"/>
      <c r="K1071" s="98" t="s">
        <v>26</v>
      </c>
      <c r="L1071" s="98"/>
      <c r="M1071" s="98"/>
      <c r="N1071" s="51">
        <v>0</v>
      </c>
      <c r="O1071" s="51">
        <v>5.27</v>
      </c>
      <c r="P1071" s="130">
        <v>4.8129999999999997</v>
      </c>
      <c r="Q1071" s="130">
        <v>3.1190000000000002</v>
      </c>
      <c r="R1071" s="48">
        <f t="shared" si="580"/>
        <v>13.202</v>
      </c>
      <c r="S1071" s="33"/>
    </row>
    <row r="1072" spans="1:19" s="6" customFormat="1" ht="25.5">
      <c r="A1072" s="465"/>
      <c r="B1072" s="458"/>
      <c r="C1072" s="468"/>
      <c r="D1072" s="468"/>
      <c r="E1072" s="468"/>
      <c r="F1072" s="461"/>
      <c r="G1072" s="461"/>
      <c r="H1072" s="461"/>
      <c r="I1072" s="225" t="s">
        <v>348</v>
      </c>
      <c r="J1072" s="461"/>
      <c r="K1072" s="106" t="s">
        <v>147</v>
      </c>
      <c r="L1072" s="106"/>
      <c r="M1072" s="106"/>
      <c r="N1072" s="107">
        <v>0</v>
      </c>
      <c r="O1072" s="107">
        <v>0</v>
      </c>
      <c r="P1072" s="252">
        <v>0</v>
      </c>
      <c r="Q1072" s="252">
        <v>12.491</v>
      </c>
      <c r="R1072" s="48">
        <f t="shared" si="580"/>
        <v>12.491</v>
      </c>
      <c r="S1072" s="416"/>
    </row>
    <row r="1073" spans="1:19" s="6" customFormat="1" ht="25.5">
      <c r="A1073" s="465"/>
      <c r="B1073" s="458"/>
      <c r="C1073" s="468"/>
      <c r="D1073" s="468"/>
      <c r="E1073" s="468"/>
      <c r="F1073" s="461"/>
      <c r="G1073" s="461"/>
      <c r="H1073" s="461"/>
      <c r="I1073" s="228" t="s">
        <v>27</v>
      </c>
      <c r="J1073" s="461"/>
      <c r="K1073" s="105" t="s">
        <v>131</v>
      </c>
      <c r="L1073" s="319"/>
      <c r="M1073" s="319"/>
      <c r="N1073" s="102">
        <f>N1074</f>
        <v>0</v>
      </c>
      <c r="O1073" s="102">
        <f t="shared" si="592"/>
        <v>0</v>
      </c>
      <c r="P1073" s="102">
        <f t="shared" si="592"/>
        <v>0</v>
      </c>
      <c r="Q1073" s="102">
        <f>Q1074</f>
        <v>0.24660000000000001</v>
      </c>
      <c r="R1073" s="48">
        <f t="shared" ref="R1073:R1091" si="594">Q1073+P1073+O1073+N1073</f>
        <v>0.24660000000000001</v>
      </c>
      <c r="S1073" s="33"/>
    </row>
    <row r="1074" spans="1:19" s="6" customFormat="1" ht="15">
      <c r="A1074" s="465"/>
      <c r="B1074" s="458"/>
      <c r="C1074" s="468"/>
      <c r="D1074" s="468"/>
      <c r="E1074" s="468"/>
      <c r="F1074" s="461"/>
      <c r="G1074" s="461"/>
      <c r="H1074" s="461"/>
      <c r="I1074" s="188" t="s">
        <v>25</v>
      </c>
      <c r="J1074" s="461"/>
      <c r="K1074" s="98" t="s">
        <v>26</v>
      </c>
      <c r="L1074" s="98"/>
      <c r="M1074" s="98"/>
      <c r="N1074" s="51">
        <v>0</v>
      </c>
      <c r="O1074" s="51">
        <v>0</v>
      </c>
      <c r="P1074" s="130">
        <v>0</v>
      </c>
      <c r="Q1074" s="130">
        <v>0.24660000000000001</v>
      </c>
      <c r="R1074" s="48">
        <f t="shared" si="594"/>
        <v>0.24660000000000001</v>
      </c>
      <c r="S1074" s="33"/>
    </row>
    <row r="1075" spans="1:19" s="6" customFormat="1" ht="15">
      <c r="A1075" s="544">
        <v>7</v>
      </c>
      <c r="B1075" s="530" t="s">
        <v>434</v>
      </c>
      <c r="C1075" s="468"/>
      <c r="D1075" s="468"/>
      <c r="E1075" s="468"/>
      <c r="F1075" s="461"/>
      <c r="G1075" s="461"/>
      <c r="H1075" s="461"/>
      <c r="I1075" s="198" t="s">
        <v>22</v>
      </c>
      <c r="J1075" s="470">
        <v>124</v>
      </c>
      <c r="K1075" s="81"/>
      <c r="L1075" s="81"/>
      <c r="M1075" s="81"/>
      <c r="N1075" s="82">
        <f t="shared" ref="N1075:Q1075" si="595">N1076+N1080+N1082+N1084+N1086+N1088+N1090+N1078</f>
        <v>0</v>
      </c>
      <c r="O1075" s="82">
        <f t="shared" si="595"/>
        <v>103.8065</v>
      </c>
      <c r="P1075" s="82">
        <f t="shared" si="595"/>
        <v>174.666</v>
      </c>
      <c r="Q1075" s="82">
        <f t="shared" si="595"/>
        <v>153.20600000000002</v>
      </c>
      <c r="R1075" s="43">
        <f t="shared" si="594"/>
        <v>431.67849999999999</v>
      </c>
      <c r="S1075" s="84"/>
    </row>
    <row r="1076" spans="1:19" s="6" customFormat="1" ht="38.25">
      <c r="A1076" s="544"/>
      <c r="B1076" s="530"/>
      <c r="C1076" s="468"/>
      <c r="D1076" s="468"/>
      <c r="E1076" s="468"/>
      <c r="F1076" s="461"/>
      <c r="G1076" s="461"/>
      <c r="H1076" s="461"/>
      <c r="I1076" s="216" t="s">
        <v>33</v>
      </c>
      <c r="J1076" s="470"/>
      <c r="K1076" s="55" t="s">
        <v>24</v>
      </c>
      <c r="L1076" s="319"/>
      <c r="M1076" s="319"/>
      <c r="N1076" s="102">
        <f>N1077</f>
        <v>0</v>
      </c>
      <c r="O1076" s="102">
        <f t="shared" ref="O1076:P1080" si="596">O1077</f>
        <v>50.162799999999997</v>
      </c>
      <c r="P1076" s="102">
        <f t="shared" si="596"/>
        <v>77.224000000000004</v>
      </c>
      <c r="Q1076" s="102">
        <f>Q1077</f>
        <v>83.662000000000006</v>
      </c>
      <c r="R1076" s="48">
        <f t="shared" si="594"/>
        <v>211.04880000000003</v>
      </c>
      <c r="S1076" s="30"/>
    </row>
    <row r="1077" spans="1:19" s="6" customFormat="1" ht="15">
      <c r="A1077" s="544"/>
      <c r="B1077" s="530"/>
      <c r="C1077" s="468"/>
      <c r="D1077" s="468"/>
      <c r="E1077" s="468"/>
      <c r="F1077" s="461"/>
      <c r="G1077" s="461"/>
      <c r="H1077" s="461"/>
      <c r="I1077" s="204" t="s">
        <v>25</v>
      </c>
      <c r="J1077" s="470"/>
      <c r="K1077" s="98" t="s">
        <v>26</v>
      </c>
      <c r="L1077" s="106"/>
      <c r="M1077" s="106"/>
      <c r="N1077" s="107">
        <v>0</v>
      </c>
      <c r="O1077" s="107">
        <v>50.162799999999997</v>
      </c>
      <c r="P1077" s="107">
        <v>77.224000000000004</v>
      </c>
      <c r="Q1077" s="107">
        <v>83.662000000000006</v>
      </c>
      <c r="R1077" s="48">
        <f t="shared" si="594"/>
        <v>211.04880000000003</v>
      </c>
      <c r="S1077" s="107"/>
    </row>
    <row r="1078" spans="1:19" s="6" customFormat="1" ht="25.5">
      <c r="A1078" s="544"/>
      <c r="B1078" s="530"/>
      <c r="C1078" s="468"/>
      <c r="D1078" s="468"/>
      <c r="E1078" s="468"/>
      <c r="F1078" s="461"/>
      <c r="G1078" s="461"/>
      <c r="H1078" s="461"/>
      <c r="I1078" s="216" t="s">
        <v>298</v>
      </c>
      <c r="J1078" s="470"/>
      <c r="K1078" s="55" t="s">
        <v>37</v>
      </c>
      <c r="L1078" s="319"/>
      <c r="M1078" s="319"/>
      <c r="N1078" s="102">
        <f>N1079</f>
        <v>0</v>
      </c>
      <c r="O1078" s="102">
        <f t="shared" ref="O1078" si="597">O1079</f>
        <v>4.7217000000000002</v>
      </c>
      <c r="P1078" s="102">
        <f t="shared" ref="P1078" si="598">P1079</f>
        <v>8.5399999999999991</v>
      </c>
      <c r="Q1078" s="102">
        <f t="shared" ref="Q1078" si="599">Q1079</f>
        <v>14.116</v>
      </c>
      <c r="R1078" s="48">
        <f t="shared" si="594"/>
        <v>27.377699999999997</v>
      </c>
      <c r="S1078" s="107"/>
    </row>
    <row r="1079" spans="1:19" s="6" customFormat="1" ht="15">
      <c r="A1079" s="544"/>
      <c r="B1079" s="530"/>
      <c r="C1079" s="468"/>
      <c r="D1079" s="468"/>
      <c r="E1079" s="468"/>
      <c r="F1079" s="461"/>
      <c r="G1079" s="461"/>
      <c r="H1079" s="461"/>
      <c r="I1079" s="188" t="s">
        <v>25</v>
      </c>
      <c r="J1079" s="470"/>
      <c r="K1079" s="98" t="s">
        <v>26</v>
      </c>
      <c r="L1079" s="106"/>
      <c r="M1079" s="106"/>
      <c r="N1079" s="107">
        <v>0</v>
      </c>
      <c r="O1079" s="107">
        <v>4.7217000000000002</v>
      </c>
      <c r="P1079" s="107">
        <v>8.5399999999999991</v>
      </c>
      <c r="Q1079" s="107">
        <v>14.116</v>
      </c>
      <c r="R1079" s="48">
        <f t="shared" si="594"/>
        <v>27.377699999999997</v>
      </c>
      <c r="S1079" s="107"/>
    </row>
    <row r="1080" spans="1:19" s="6" customFormat="1" ht="25.5">
      <c r="A1080" s="544"/>
      <c r="B1080" s="530"/>
      <c r="C1080" s="468"/>
      <c r="D1080" s="468"/>
      <c r="E1080" s="468"/>
      <c r="F1080" s="461"/>
      <c r="G1080" s="461"/>
      <c r="H1080" s="461"/>
      <c r="I1080" s="216" t="s">
        <v>181</v>
      </c>
      <c r="J1080" s="470"/>
      <c r="K1080" s="105" t="s">
        <v>90</v>
      </c>
      <c r="L1080" s="319"/>
      <c r="M1080" s="319"/>
      <c r="N1080" s="102">
        <f>N1081</f>
        <v>0</v>
      </c>
      <c r="O1080" s="102">
        <f t="shared" si="596"/>
        <v>27.606999999999999</v>
      </c>
      <c r="P1080" s="102">
        <f t="shared" si="596"/>
        <v>48.875999999999998</v>
      </c>
      <c r="Q1080" s="102">
        <f>Q1081</f>
        <v>14.242000000000001</v>
      </c>
      <c r="R1080" s="48">
        <f t="shared" si="594"/>
        <v>90.724999999999994</v>
      </c>
      <c r="S1080" s="107"/>
    </row>
    <row r="1081" spans="1:19" s="6" customFormat="1" ht="15">
      <c r="A1081" s="544"/>
      <c r="B1081" s="530"/>
      <c r="C1081" s="468"/>
      <c r="D1081" s="468"/>
      <c r="E1081" s="468"/>
      <c r="F1081" s="461"/>
      <c r="G1081" s="461"/>
      <c r="H1081" s="461"/>
      <c r="I1081" s="188" t="s">
        <v>25</v>
      </c>
      <c r="J1081" s="470"/>
      <c r="K1081" s="106" t="s">
        <v>26</v>
      </c>
      <c r="L1081" s="106"/>
      <c r="M1081" s="106"/>
      <c r="N1081" s="107">
        <v>0</v>
      </c>
      <c r="O1081" s="107">
        <v>27.606999999999999</v>
      </c>
      <c r="P1081" s="107">
        <v>48.875999999999998</v>
      </c>
      <c r="Q1081" s="107">
        <v>14.242000000000001</v>
      </c>
      <c r="R1081" s="48">
        <f t="shared" si="594"/>
        <v>90.724999999999994</v>
      </c>
      <c r="S1081" s="107"/>
    </row>
    <row r="1082" spans="1:19" s="6" customFormat="1" ht="25.5">
      <c r="A1082" s="544"/>
      <c r="B1082" s="530"/>
      <c r="C1082" s="468"/>
      <c r="D1082" s="468"/>
      <c r="E1082" s="468"/>
      <c r="F1082" s="461"/>
      <c r="G1082" s="461"/>
      <c r="H1082" s="461"/>
      <c r="I1082" s="228" t="s">
        <v>149</v>
      </c>
      <c r="J1082" s="470"/>
      <c r="K1082" s="105" t="s">
        <v>39</v>
      </c>
      <c r="L1082" s="319"/>
      <c r="M1082" s="319"/>
      <c r="N1082" s="102">
        <f>N1083</f>
        <v>0</v>
      </c>
      <c r="O1082" s="102">
        <f t="shared" ref="O1082:P1084" si="600">O1083</f>
        <v>4.3319999999999999</v>
      </c>
      <c r="P1082" s="102">
        <f t="shared" si="600"/>
        <v>5.625</v>
      </c>
      <c r="Q1082" s="102">
        <f>Q1083</f>
        <v>0</v>
      </c>
      <c r="R1082" s="48">
        <f t="shared" si="594"/>
        <v>9.9570000000000007</v>
      </c>
      <c r="S1082" s="30"/>
    </row>
    <row r="1083" spans="1:19" s="6" customFormat="1" ht="15">
      <c r="A1083" s="544"/>
      <c r="B1083" s="530"/>
      <c r="C1083" s="468"/>
      <c r="D1083" s="468"/>
      <c r="E1083" s="468"/>
      <c r="F1083" s="461"/>
      <c r="G1083" s="461"/>
      <c r="H1083" s="461"/>
      <c r="I1083" s="188" t="s">
        <v>25</v>
      </c>
      <c r="J1083" s="470"/>
      <c r="K1083" s="98" t="s">
        <v>26</v>
      </c>
      <c r="L1083" s="98"/>
      <c r="M1083" s="98"/>
      <c r="N1083" s="51">
        <v>0</v>
      </c>
      <c r="O1083" s="51">
        <v>4.3319999999999999</v>
      </c>
      <c r="P1083" s="130">
        <v>5.625</v>
      </c>
      <c r="Q1083" s="130">
        <v>0</v>
      </c>
      <c r="R1083" s="48">
        <f t="shared" si="594"/>
        <v>9.9570000000000007</v>
      </c>
      <c r="S1083" s="33"/>
    </row>
    <row r="1084" spans="1:19" s="6" customFormat="1" ht="25.5">
      <c r="A1084" s="544"/>
      <c r="B1084" s="530"/>
      <c r="C1084" s="468"/>
      <c r="D1084" s="468"/>
      <c r="E1084" s="468"/>
      <c r="F1084" s="461"/>
      <c r="G1084" s="461"/>
      <c r="H1084" s="461"/>
      <c r="I1084" s="187" t="s">
        <v>431</v>
      </c>
      <c r="J1084" s="470"/>
      <c r="K1084" s="105" t="s">
        <v>54</v>
      </c>
      <c r="L1084" s="319"/>
      <c r="M1084" s="319"/>
      <c r="N1084" s="102">
        <f>N1085</f>
        <v>0</v>
      </c>
      <c r="O1084" s="102">
        <f t="shared" si="600"/>
        <v>0</v>
      </c>
      <c r="P1084" s="102">
        <f t="shared" si="600"/>
        <v>0</v>
      </c>
      <c r="Q1084" s="102">
        <f>Q1085</f>
        <v>0</v>
      </c>
      <c r="R1084" s="48">
        <f t="shared" si="594"/>
        <v>0</v>
      </c>
      <c r="S1084" s="33"/>
    </row>
    <row r="1085" spans="1:19" s="6" customFormat="1" ht="15">
      <c r="A1085" s="544"/>
      <c r="B1085" s="530"/>
      <c r="C1085" s="468"/>
      <c r="D1085" s="468"/>
      <c r="E1085" s="468"/>
      <c r="F1085" s="461"/>
      <c r="G1085" s="461"/>
      <c r="H1085" s="461"/>
      <c r="I1085" s="188" t="s">
        <v>25</v>
      </c>
      <c r="J1085" s="470"/>
      <c r="K1085" s="98" t="s">
        <v>26</v>
      </c>
      <c r="L1085" s="98"/>
      <c r="M1085" s="98"/>
      <c r="N1085" s="51">
        <v>0</v>
      </c>
      <c r="O1085" s="51">
        <v>0</v>
      </c>
      <c r="P1085" s="130">
        <v>0</v>
      </c>
      <c r="Q1085" s="130">
        <v>0</v>
      </c>
      <c r="R1085" s="48">
        <f t="shared" si="594"/>
        <v>0</v>
      </c>
      <c r="S1085" s="33"/>
    </row>
    <row r="1086" spans="1:19" s="6" customFormat="1" ht="25.5">
      <c r="A1086" s="544"/>
      <c r="B1086" s="530"/>
      <c r="C1086" s="468"/>
      <c r="D1086" s="468"/>
      <c r="E1086" s="468"/>
      <c r="F1086" s="461"/>
      <c r="G1086" s="461"/>
      <c r="H1086" s="461"/>
      <c r="I1086" s="228" t="s">
        <v>182</v>
      </c>
      <c r="J1086" s="470"/>
      <c r="K1086" s="105" t="s">
        <v>35</v>
      </c>
      <c r="L1086" s="319"/>
      <c r="M1086" s="319"/>
      <c r="N1086" s="102">
        <f>N1087</f>
        <v>0</v>
      </c>
      <c r="O1086" s="102">
        <f t="shared" ref="O1086:O1090" si="601">O1087</f>
        <v>6.1749999999999998</v>
      </c>
      <c r="P1086" s="102">
        <f>P1087</f>
        <v>3.363</v>
      </c>
      <c r="Q1086" s="102">
        <f t="shared" ref="Q1086:Q1090" si="602">Q1087</f>
        <v>13.528</v>
      </c>
      <c r="R1086" s="48">
        <f t="shared" si="594"/>
        <v>23.066000000000003</v>
      </c>
      <c r="S1086" s="33"/>
    </row>
    <row r="1087" spans="1:19" s="6" customFormat="1" ht="15">
      <c r="A1087" s="544"/>
      <c r="B1087" s="530"/>
      <c r="C1087" s="468"/>
      <c r="D1087" s="468"/>
      <c r="E1087" s="468"/>
      <c r="F1087" s="461"/>
      <c r="G1087" s="461"/>
      <c r="H1087" s="461"/>
      <c r="I1087" s="188" t="s">
        <v>25</v>
      </c>
      <c r="J1087" s="470"/>
      <c r="K1087" s="98" t="s">
        <v>26</v>
      </c>
      <c r="L1087" s="98"/>
      <c r="M1087" s="98"/>
      <c r="N1087" s="51">
        <v>0</v>
      </c>
      <c r="O1087" s="51">
        <v>6.1749999999999998</v>
      </c>
      <c r="P1087" s="130">
        <v>3.363</v>
      </c>
      <c r="Q1087" s="130">
        <v>13.528</v>
      </c>
      <c r="R1087" s="48">
        <f t="shared" si="594"/>
        <v>23.066000000000003</v>
      </c>
      <c r="S1087" s="33"/>
    </row>
    <row r="1088" spans="1:19" s="6" customFormat="1" ht="51">
      <c r="A1088" s="544"/>
      <c r="B1088" s="530"/>
      <c r="C1088" s="468"/>
      <c r="D1088" s="468"/>
      <c r="E1088" s="468"/>
      <c r="F1088" s="461"/>
      <c r="G1088" s="461"/>
      <c r="H1088" s="461"/>
      <c r="I1088" s="228" t="s">
        <v>299</v>
      </c>
      <c r="J1088" s="470"/>
      <c r="K1088" s="105" t="s">
        <v>186</v>
      </c>
      <c r="L1088" s="319"/>
      <c r="M1088" s="319"/>
      <c r="N1088" s="102">
        <f>N1089</f>
        <v>0</v>
      </c>
      <c r="O1088" s="102">
        <f t="shared" si="601"/>
        <v>10.808</v>
      </c>
      <c r="P1088" s="102">
        <f t="shared" ref="P1088:P1090" si="603">P1089</f>
        <v>15.638</v>
      </c>
      <c r="Q1088" s="102">
        <f t="shared" si="602"/>
        <v>20.698</v>
      </c>
      <c r="R1088" s="48">
        <f t="shared" si="594"/>
        <v>47.143999999999998</v>
      </c>
      <c r="S1088" s="33"/>
    </row>
    <row r="1089" spans="1:19" s="6" customFormat="1" ht="15">
      <c r="A1089" s="544"/>
      <c r="B1089" s="530"/>
      <c r="C1089" s="468"/>
      <c r="D1089" s="468"/>
      <c r="E1089" s="468"/>
      <c r="F1089" s="461"/>
      <c r="G1089" s="461"/>
      <c r="H1089" s="461"/>
      <c r="I1089" s="188" t="s">
        <v>25</v>
      </c>
      <c r="J1089" s="470"/>
      <c r="K1089" s="98" t="s">
        <v>26</v>
      </c>
      <c r="L1089" s="98"/>
      <c r="M1089" s="98"/>
      <c r="N1089" s="130">
        <v>0</v>
      </c>
      <c r="O1089" s="107">
        <v>10.808</v>
      </c>
      <c r="P1089" s="130">
        <v>15.638</v>
      </c>
      <c r="Q1089" s="130">
        <v>20.698</v>
      </c>
      <c r="R1089" s="48">
        <f t="shared" si="594"/>
        <v>47.143999999999998</v>
      </c>
      <c r="S1089" s="33"/>
    </row>
    <row r="1090" spans="1:19" s="6" customFormat="1" ht="25.5">
      <c r="A1090" s="544"/>
      <c r="B1090" s="530"/>
      <c r="C1090" s="468"/>
      <c r="D1090" s="468"/>
      <c r="E1090" s="468"/>
      <c r="F1090" s="461"/>
      <c r="G1090" s="461"/>
      <c r="H1090" s="461"/>
      <c r="I1090" s="233" t="s">
        <v>435</v>
      </c>
      <c r="J1090" s="470"/>
      <c r="K1090" s="105" t="s">
        <v>57</v>
      </c>
      <c r="L1090" s="319"/>
      <c r="M1090" s="319"/>
      <c r="N1090" s="102">
        <f>N1091</f>
        <v>0</v>
      </c>
      <c r="O1090" s="102">
        <f t="shared" si="601"/>
        <v>0</v>
      </c>
      <c r="P1090" s="102">
        <f t="shared" si="603"/>
        <v>15.4</v>
      </c>
      <c r="Q1090" s="102">
        <f t="shared" si="602"/>
        <v>6.96</v>
      </c>
      <c r="R1090" s="48">
        <f t="shared" si="594"/>
        <v>22.36</v>
      </c>
      <c r="S1090" s="33"/>
    </row>
    <row r="1091" spans="1:19" s="6" customFormat="1" ht="15">
      <c r="A1091" s="544"/>
      <c r="B1091" s="530"/>
      <c r="C1091" s="468"/>
      <c r="D1091" s="468"/>
      <c r="E1091" s="468"/>
      <c r="F1091" s="461"/>
      <c r="G1091" s="461"/>
      <c r="H1091" s="461"/>
      <c r="I1091" s="188" t="s">
        <v>25</v>
      </c>
      <c r="J1091" s="470"/>
      <c r="K1091" s="106" t="s">
        <v>26</v>
      </c>
      <c r="L1091" s="106"/>
      <c r="M1091" s="106"/>
      <c r="N1091" s="130">
        <v>0</v>
      </c>
      <c r="O1091" s="130">
        <v>0</v>
      </c>
      <c r="P1091" s="130">
        <v>15.4</v>
      </c>
      <c r="Q1091" s="130">
        <v>6.96</v>
      </c>
      <c r="R1091" s="48">
        <f t="shared" si="594"/>
        <v>22.36</v>
      </c>
      <c r="S1091" s="33"/>
    </row>
    <row r="1092" spans="1:19" s="6" customFormat="1" ht="15">
      <c r="A1092" s="544">
        <v>8</v>
      </c>
      <c r="B1092" s="530" t="s">
        <v>436</v>
      </c>
      <c r="C1092" s="468"/>
      <c r="D1092" s="468"/>
      <c r="E1092" s="468"/>
      <c r="F1092" s="461"/>
      <c r="G1092" s="461"/>
      <c r="H1092" s="461"/>
      <c r="I1092" s="198" t="s">
        <v>22</v>
      </c>
      <c r="J1092" s="470">
        <v>124</v>
      </c>
      <c r="K1092" s="81"/>
      <c r="L1092" s="81"/>
      <c r="M1092" s="81"/>
      <c r="N1092" s="82">
        <f>N1093+N1097+N1099+N1101+N1104+N1107</f>
        <v>0</v>
      </c>
      <c r="O1092" s="82">
        <f>O1093+O1097+O1099+O1101+O1104+O1107+O1095</f>
        <v>83.055999999999983</v>
      </c>
      <c r="P1092" s="82">
        <f>P1093+P1097+P1099+P1101+P1104+P1107+P1095</f>
        <v>168.67900000000003</v>
      </c>
      <c r="Q1092" s="82">
        <f>Q1093+Q1097+Q1099+Q1101+Q1104+Q1107+Q1095</f>
        <v>134.55199999999996</v>
      </c>
      <c r="R1092" s="43">
        <f t="shared" ref="R1092:R1108" si="604">Q1092+P1092+O1092+N1092</f>
        <v>386.28699999999998</v>
      </c>
      <c r="S1092" s="84"/>
    </row>
    <row r="1093" spans="1:19" s="6" customFormat="1" ht="38.25">
      <c r="A1093" s="544"/>
      <c r="B1093" s="530"/>
      <c r="C1093" s="468"/>
      <c r="D1093" s="468"/>
      <c r="E1093" s="468"/>
      <c r="F1093" s="461"/>
      <c r="G1093" s="461"/>
      <c r="H1093" s="461"/>
      <c r="I1093" s="216" t="s">
        <v>33</v>
      </c>
      <c r="J1093" s="470"/>
      <c r="K1093" s="55" t="s">
        <v>24</v>
      </c>
      <c r="L1093" s="319"/>
      <c r="M1093" s="319"/>
      <c r="N1093" s="102">
        <f>N1094</f>
        <v>0</v>
      </c>
      <c r="O1093" s="102">
        <f t="shared" ref="O1093:P1097" si="605">O1094</f>
        <v>53.155999999999999</v>
      </c>
      <c r="P1093" s="102">
        <f t="shared" si="605"/>
        <v>73.557000000000002</v>
      </c>
      <c r="Q1093" s="102">
        <f>Q1094</f>
        <v>79.427999999999997</v>
      </c>
      <c r="R1093" s="48">
        <f t="shared" si="604"/>
        <v>206.14100000000002</v>
      </c>
      <c r="S1093" s="30"/>
    </row>
    <row r="1094" spans="1:19" s="6" customFormat="1" ht="15">
      <c r="A1094" s="544"/>
      <c r="B1094" s="530"/>
      <c r="C1094" s="468"/>
      <c r="D1094" s="468"/>
      <c r="E1094" s="468"/>
      <c r="F1094" s="461"/>
      <c r="G1094" s="461"/>
      <c r="H1094" s="461"/>
      <c r="I1094" s="204" t="s">
        <v>25</v>
      </c>
      <c r="J1094" s="470"/>
      <c r="K1094" s="98" t="s">
        <v>26</v>
      </c>
      <c r="L1094" s="106"/>
      <c r="M1094" s="106"/>
      <c r="N1094" s="107">
        <v>0</v>
      </c>
      <c r="O1094" s="107">
        <v>53.155999999999999</v>
      </c>
      <c r="P1094" s="107">
        <v>73.557000000000002</v>
      </c>
      <c r="Q1094" s="107">
        <v>79.427999999999997</v>
      </c>
      <c r="R1094" s="48">
        <f t="shared" si="604"/>
        <v>206.14100000000002</v>
      </c>
      <c r="S1094" s="107"/>
    </row>
    <row r="1095" spans="1:19" s="6" customFormat="1" ht="25.5">
      <c r="A1095" s="544"/>
      <c r="B1095" s="530"/>
      <c r="C1095" s="468"/>
      <c r="D1095" s="468"/>
      <c r="E1095" s="468"/>
      <c r="F1095" s="461"/>
      <c r="G1095" s="461"/>
      <c r="H1095" s="461"/>
      <c r="I1095" s="216" t="s">
        <v>298</v>
      </c>
      <c r="J1095" s="470"/>
      <c r="K1095" s="55" t="s">
        <v>37</v>
      </c>
      <c r="L1095" s="319"/>
      <c r="M1095" s="319"/>
      <c r="N1095" s="102">
        <f>N1096</f>
        <v>0</v>
      </c>
      <c r="O1095" s="102">
        <f t="shared" ref="O1095:Q1095" si="606">O1096</f>
        <v>2.0790000000000002</v>
      </c>
      <c r="P1095" s="102">
        <f t="shared" si="606"/>
        <v>2.2530000000000001</v>
      </c>
      <c r="Q1095" s="102">
        <f t="shared" si="606"/>
        <v>3.3340000000000001</v>
      </c>
      <c r="R1095" s="48">
        <f t="shared" si="604"/>
        <v>7.6660000000000004</v>
      </c>
      <c r="S1095" s="107"/>
    </row>
    <row r="1096" spans="1:19" s="6" customFormat="1" ht="15">
      <c r="A1096" s="544"/>
      <c r="B1096" s="530"/>
      <c r="C1096" s="468"/>
      <c r="D1096" s="468"/>
      <c r="E1096" s="468"/>
      <c r="F1096" s="461"/>
      <c r="G1096" s="461"/>
      <c r="H1096" s="461"/>
      <c r="I1096" s="188" t="s">
        <v>25</v>
      </c>
      <c r="J1096" s="470"/>
      <c r="K1096" s="98" t="s">
        <v>26</v>
      </c>
      <c r="L1096" s="106"/>
      <c r="M1096" s="106"/>
      <c r="N1096" s="107">
        <v>0</v>
      </c>
      <c r="O1096" s="107">
        <v>2.0790000000000002</v>
      </c>
      <c r="P1096" s="107">
        <v>2.2530000000000001</v>
      </c>
      <c r="Q1096" s="107">
        <v>3.3340000000000001</v>
      </c>
      <c r="R1096" s="48">
        <f t="shared" si="604"/>
        <v>7.6660000000000004</v>
      </c>
      <c r="S1096" s="107"/>
    </row>
    <row r="1097" spans="1:19" s="6" customFormat="1" ht="25.5">
      <c r="A1097" s="544"/>
      <c r="B1097" s="530"/>
      <c r="C1097" s="468"/>
      <c r="D1097" s="468"/>
      <c r="E1097" s="468"/>
      <c r="F1097" s="461"/>
      <c r="G1097" s="461"/>
      <c r="H1097" s="461"/>
      <c r="I1097" s="216" t="s">
        <v>181</v>
      </c>
      <c r="J1097" s="470"/>
      <c r="K1097" s="105" t="s">
        <v>90</v>
      </c>
      <c r="L1097" s="319"/>
      <c r="M1097" s="319"/>
      <c r="N1097" s="102">
        <f>N1098</f>
        <v>0</v>
      </c>
      <c r="O1097" s="102">
        <f t="shared" si="605"/>
        <v>15.492000000000001</v>
      </c>
      <c r="P1097" s="102">
        <f t="shared" si="605"/>
        <v>34.046999999999997</v>
      </c>
      <c r="Q1097" s="102">
        <f>Q1098</f>
        <v>11.045999999999999</v>
      </c>
      <c r="R1097" s="48">
        <f t="shared" si="604"/>
        <v>60.584999999999994</v>
      </c>
      <c r="S1097" s="107"/>
    </row>
    <row r="1098" spans="1:19" s="6" customFormat="1" ht="15">
      <c r="A1098" s="544"/>
      <c r="B1098" s="530"/>
      <c r="C1098" s="468"/>
      <c r="D1098" s="468"/>
      <c r="E1098" s="468"/>
      <c r="F1098" s="461"/>
      <c r="G1098" s="461"/>
      <c r="H1098" s="461"/>
      <c r="I1098" s="188" t="s">
        <v>25</v>
      </c>
      <c r="J1098" s="470"/>
      <c r="K1098" s="106" t="s">
        <v>26</v>
      </c>
      <c r="L1098" s="106"/>
      <c r="M1098" s="106"/>
      <c r="N1098" s="107">
        <v>0</v>
      </c>
      <c r="O1098" s="107">
        <v>15.492000000000001</v>
      </c>
      <c r="P1098" s="107">
        <v>34.046999999999997</v>
      </c>
      <c r="Q1098" s="107">
        <v>11.045999999999999</v>
      </c>
      <c r="R1098" s="48">
        <f t="shared" si="604"/>
        <v>60.584999999999994</v>
      </c>
      <c r="S1098" s="107"/>
    </row>
    <row r="1099" spans="1:19" s="6" customFormat="1" ht="25.5">
      <c r="A1099" s="544"/>
      <c r="B1099" s="530"/>
      <c r="C1099" s="468"/>
      <c r="D1099" s="468"/>
      <c r="E1099" s="468"/>
      <c r="F1099" s="461"/>
      <c r="G1099" s="461"/>
      <c r="H1099" s="461"/>
      <c r="I1099" s="228" t="s">
        <v>149</v>
      </c>
      <c r="J1099" s="470"/>
      <c r="K1099" s="105" t="s">
        <v>39</v>
      </c>
      <c r="L1099" s="319"/>
      <c r="M1099" s="319"/>
      <c r="N1099" s="102">
        <f>N1100</f>
        <v>0</v>
      </c>
      <c r="O1099" s="102">
        <f t="shared" ref="O1099:Q1099" si="607">O1100</f>
        <v>4.4329999999999998</v>
      </c>
      <c r="P1099" s="102">
        <f t="shared" si="607"/>
        <v>4.2830000000000004</v>
      </c>
      <c r="Q1099" s="102">
        <f t="shared" si="607"/>
        <v>0</v>
      </c>
      <c r="R1099" s="48">
        <f t="shared" si="604"/>
        <v>8.7160000000000011</v>
      </c>
      <c r="S1099" s="30"/>
    </row>
    <row r="1100" spans="1:19" s="6" customFormat="1" ht="15">
      <c r="A1100" s="544"/>
      <c r="B1100" s="530"/>
      <c r="C1100" s="468"/>
      <c r="D1100" s="468"/>
      <c r="E1100" s="468"/>
      <c r="F1100" s="461"/>
      <c r="G1100" s="461"/>
      <c r="H1100" s="461"/>
      <c r="I1100" s="188" t="s">
        <v>25</v>
      </c>
      <c r="J1100" s="470"/>
      <c r="K1100" s="98" t="s">
        <v>26</v>
      </c>
      <c r="L1100" s="98"/>
      <c r="M1100" s="98"/>
      <c r="N1100" s="51">
        <v>0</v>
      </c>
      <c r="O1100" s="51">
        <v>4.4329999999999998</v>
      </c>
      <c r="P1100" s="130">
        <v>4.2830000000000004</v>
      </c>
      <c r="Q1100" s="130">
        <v>0</v>
      </c>
      <c r="R1100" s="48">
        <f t="shared" si="604"/>
        <v>8.7160000000000011</v>
      </c>
      <c r="S1100" s="33"/>
    </row>
    <row r="1101" spans="1:19" s="6" customFormat="1" ht="25.5">
      <c r="A1101" s="544"/>
      <c r="B1101" s="530"/>
      <c r="C1101" s="468"/>
      <c r="D1101" s="468"/>
      <c r="E1101" s="468"/>
      <c r="F1101" s="461"/>
      <c r="G1101" s="461"/>
      <c r="H1101" s="461"/>
      <c r="I1101" s="228" t="s">
        <v>182</v>
      </c>
      <c r="J1101" s="470"/>
      <c r="K1101" s="105" t="s">
        <v>35</v>
      </c>
      <c r="L1101" s="319"/>
      <c r="M1101" s="319"/>
      <c r="N1101" s="102">
        <f>N1102+N1103</f>
        <v>0</v>
      </c>
      <c r="O1101" s="102">
        <f t="shared" ref="O1101:Q1101" si="608">O1102+O1103</f>
        <v>7.8959999999999999</v>
      </c>
      <c r="P1101" s="102">
        <f t="shared" si="608"/>
        <v>25.234999999999999</v>
      </c>
      <c r="Q1101" s="102">
        <f t="shared" si="608"/>
        <v>23.521999999999998</v>
      </c>
      <c r="R1101" s="48">
        <f t="shared" si="604"/>
        <v>56.652999999999999</v>
      </c>
      <c r="S1101" s="33"/>
    </row>
    <row r="1102" spans="1:19" s="6" customFormat="1" ht="15">
      <c r="A1102" s="544"/>
      <c r="B1102" s="530"/>
      <c r="C1102" s="468"/>
      <c r="D1102" s="468"/>
      <c r="E1102" s="468"/>
      <c r="F1102" s="461"/>
      <c r="G1102" s="461"/>
      <c r="H1102" s="461"/>
      <c r="I1102" s="188" t="s">
        <v>25</v>
      </c>
      <c r="J1102" s="470"/>
      <c r="K1102" s="98" t="s">
        <v>26</v>
      </c>
      <c r="L1102" s="98"/>
      <c r="M1102" s="98"/>
      <c r="N1102" s="51">
        <v>0</v>
      </c>
      <c r="O1102" s="51">
        <v>7.8959999999999999</v>
      </c>
      <c r="P1102" s="130">
        <v>1.9850000000000001</v>
      </c>
      <c r="Q1102" s="130">
        <v>23.521999999999998</v>
      </c>
      <c r="R1102" s="48">
        <f t="shared" si="604"/>
        <v>33.402999999999999</v>
      </c>
      <c r="S1102" s="33"/>
    </row>
    <row r="1103" spans="1:19" s="6" customFormat="1" ht="25.5">
      <c r="A1103" s="544"/>
      <c r="B1103" s="530"/>
      <c r="C1103" s="468"/>
      <c r="D1103" s="468"/>
      <c r="E1103" s="468"/>
      <c r="F1103" s="461"/>
      <c r="G1103" s="461"/>
      <c r="H1103" s="461"/>
      <c r="I1103" s="225" t="s">
        <v>348</v>
      </c>
      <c r="J1103" s="470"/>
      <c r="K1103" s="106" t="s">
        <v>147</v>
      </c>
      <c r="L1103" s="106"/>
      <c r="M1103" s="106"/>
      <c r="N1103" s="107">
        <v>0</v>
      </c>
      <c r="O1103" s="107">
        <v>0</v>
      </c>
      <c r="P1103" s="107">
        <v>23.25</v>
      </c>
      <c r="Q1103" s="107">
        <v>0</v>
      </c>
      <c r="R1103" s="48">
        <f t="shared" si="604"/>
        <v>23.25</v>
      </c>
      <c r="S1103" s="33"/>
    </row>
    <row r="1104" spans="1:19" s="6" customFormat="1" ht="51">
      <c r="A1104" s="544"/>
      <c r="B1104" s="530"/>
      <c r="C1104" s="468"/>
      <c r="D1104" s="468"/>
      <c r="E1104" s="468"/>
      <c r="F1104" s="461"/>
      <c r="G1104" s="461"/>
      <c r="H1104" s="461"/>
      <c r="I1104" s="228" t="s">
        <v>299</v>
      </c>
      <c r="J1104" s="470"/>
      <c r="K1104" s="105" t="s">
        <v>186</v>
      </c>
      <c r="L1104" s="319"/>
      <c r="M1104" s="319"/>
      <c r="N1104" s="102">
        <f>N1105+N1106</f>
        <v>0</v>
      </c>
      <c r="O1104" s="102">
        <f t="shared" ref="O1104:Q1104" si="609">O1105+O1106</f>
        <v>0</v>
      </c>
      <c r="P1104" s="102">
        <f t="shared" si="609"/>
        <v>29.304000000000002</v>
      </c>
      <c r="Q1104" s="102">
        <f t="shared" si="609"/>
        <v>15.564</v>
      </c>
      <c r="R1104" s="48">
        <f t="shared" si="604"/>
        <v>44.868000000000002</v>
      </c>
      <c r="S1104" s="33"/>
    </row>
    <row r="1105" spans="1:19" s="6" customFormat="1" ht="15">
      <c r="A1105" s="544"/>
      <c r="B1105" s="530"/>
      <c r="C1105" s="468"/>
      <c r="D1105" s="468"/>
      <c r="E1105" s="468"/>
      <c r="F1105" s="461"/>
      <c r="G1105" s="461"/>
      <c r="H1105" s="461"/>
      <c r="I1105" s="188" t="s">
        <v>25</v>
      </c>
      <c r="J1105" s="470"/>
      <c r="K1105" s="98" t="s">
        <v>26</v>
      </c>
      <c r="L1105" s="98"/>
      <c r="M1105" s="98"/>
      <c r="N1105" s="130">
        <v>0</v>
      </c>
      <c r="O1105" s="107">
        <v>0</v>
      </c>
      <c r="P1105" s="130">
        <v>10.28</v>
      </c>
      <c r="Q1105" s="130">
        <v>15.564</v>
      </c>
      <c r="R1105" s="48">
        <f t="shared" si="604"/>
        <v>25.844000000000001</v>
      </c>
      <c r="S1105" s="33"/>
    </row>
    <row r="1106" spans="1:19" s="6" customFormat="1" ht="25.5">
      <c r="A1106" s="544"/>
      <c r="B1106" s="530"/>
      <c r="C1106" s="468"/>
      <c r="D1106" s="468"/>
      <c r="E1106" s="468"/>
      <c r="F1106" s="461"/>
      <c r="G1106" s="461"/>
      <c r="H1106" s="461"/>
      <c r="I1106" s="225" t="s">
        <v>348</v>
      </c>
      <c r="J1106" s="470"/>
      <c r="K1106" s="106" t="s">
        <v>147</v>
      </c>
      <c r="L1106" s="106"/>
      <c r="M1106" s="106"/>
      <c r="N1106" s="252">
        <v>0</v>
      </c>
      <c r="O1106" s="252">
        <v>0</v>
      </c>
      <c r="P1106" s="252">
        <v>19.024000000000001</v>
      </c>
      <c r="Q1106" s="252">
        <v>0</v>
      </c>
      <c r="R1106" s="48">
        <f t="shared" si="604"/>
        <v>19.024000000000001</v>
      </c>
      <c r="S1106" s="33"/>
    </row>
    <row r="1107" spans="1:19" s="6" customFormat="1" ht="25.5">
      <c r="A1107" s="544"/>
      <c r="B1107" s="530"/>
      <c r="C1107" s="468"/>
      <c r="D1107" s="468"/>
      <c r="E1107" s="468"/>
      <c r="F1107" s="461"/>
      <c r="G1107" s="461"/>
      <c r="H1107" s="461"/>
      <c r="I1107" s="233" t="s">
        <v>27</v>
      </c>
      <c r="J1107" s="470"/>
      <c r="K1107" s="105" t="s">
        <v>131</v>
      </c>
      <c r="L1107" s="319"/>
      <c r="M1107" s="319"/>
      <c r="N1107" s="102">
        <f>N1108</f>
        <v>0</v>
      </c>
      <c r="O1107" s="102">
        <f t="shared" ref="O1107:Q1107" si="610">O1108</f>
        <v>0</v>
      </c>
      <c r="P1107" s="102">
        <f t="shared" si="610"/>
        <v>0</v>
      </c>
      <c r="Q1107" s="102">
        <f t="shared" si="610"/>
        <v>1.6579999999999999</v>
      </c>
      <c r="R1107" s="48">
        <f t="shared" si="604"/>
        <v>1.6579999999999999</v>
      </c>
      <c r="S1107" s="33"/>
    </row>
    <row r="1108" spans="1:19" s="6" customFormat="1" ht="15">
      <c r="A1108" s="544"/>
      <c r="B1108" s="530"/>
      <c r="C1108" s="468"/>
      <c r="D1108" s="468"/>
      <c r="E1108" s="468"/>
      <c r="F1108" s="461"/>
      <c r="G1108" s="461"/>
      <c r="H1108" s="461"/>
      <c r="I1108" s="188" t="s">
        <v>25</v>
      </c>
      <c r="J1108" s="470"/>
      <c r="K1108" s="106" t="s">
        <v>26</v>
      </c>
      <c r="L1108" s="106"/>
      <c r="M1108" s="106"/>
      <c r="N1108" s="130">
        <v>0</v>
      </c>
      <c r="O1108" s="130">
        <v>0</v>
      </c>
      <c r="P1108" s="130">
        <v>0</v>
      </c>
      <c r="Q1108" s="130">
        <v>1.6579999999999999</v>
      </c>
      <c r="R1108" s="48">
        <f t="shared" si="604"/>
        <v>1.6579999999999999</v>
      </c>
      <c r="S1108" s="33"/>
    </row>
    <row r="1109" spans="1:19" s="6" customFormat="1" ht="15">
      <c r="A1109" s="544">
        <v>9</v>
      </c>
      <c r="B1109" s="530" t="s">
        <v>437</v>
      </c>
      <c r="C1109" s="468"/>
      <c r="D1109" s="468"/>
      <c r="E1109" s="468"/>
      <c r="F1109" s="461"/>
      <c r="G1109" s="461"/>
      <c r="H1109" s="461"/>
      <c r="I1109" s="198" t="s">
        <v>22</v>
      </c>
      <c r="J1109" s="470">
        <v>124</v>
      </c>
      <c r="K1109" s="81"/>
      <c r="L1109" s="81"/>
      <c r="M1109" s="81"/>
      <c r="N1109" s="82">
        <f>N1110+N1114+N1116+N1118+N1121+N1124</f>
        <v>0</v>
      </c>
      <c r="O1109" s="82">
        <f>O1110+O1114+O1116+O1118+O1121+O1124+O1112</f>
        <v>258.08300000000003</v>
      </c>
      <c r="P1109" s="82">
        <f>P1110+P1114+P1116+P1118+P1121+P1124+P1112</f>
        <v>298.72300000000001</v>
      </c>
      <c r="Q1109" s="82">
        <f>Q1110+Q1114+Q1116+Q1118+Q1121+Q1124+Q1112</f>
        <v>490.666</v>
      </c>
      <c r="R1109" s="43">
        <f t="shared" ref="R1109:R1125" si="611">Q1109+P1109+O1109+N1109</f>
        <v>1047.472</v>
      </c>
      <c r="S1109" s="84"/>
    </row>
    <row r="1110" spans="1:19" s="6" customFormat="1" ht="38.25">
      <c r="A1110" s="544"/>
      <c r="B1110" s="530"/>
      <c r="C1110" s="468"/>
      <c r="D1110" s="468"/>
      <c r="E1110" s="468"/>
      <c r="F1110" s="461"/>
      <c r="G1110" s="461"/>
      <c r="H1110" s="461"/>
      <c r="I1110" s="216" t="s">
        <v>33</v>
      </c>
      <c r="J1110" s="470"/>
      <c r="K1110" s="55" t="s">
        <v>24</v>
      </c>
      <c r="L1110" s="319"/>
      <c r="M1110" s="319"/>
      <c r="N1110" s="102">
        <f>N1111</f>
        <v>0</v>
      </c>
      <c r="O1110" s="102">
        <f t="shared" ref="O1110:P1114" si="612">O1111</f>
        <v>92.635000000000005</v>
      </c>
      <c r="P1110" s="102">
        <f t="shared" si="612"/>
        <v>123.191</v>
      </c>
      <c r="Q1110" s="102">
        <f>Q1111</f>
        <v>123.777</v>
      </c>
      <c r="R1110" s="48">
        <f t="shared" si="611"/>
        <v>339.60300000000001</v>
      </c>
      <c r="S1110" s="30"/>
    </row>
    <row r="1111" spans="1:19" s="6" customFormat="1" ht="15">
      <c r="A1111" s="544"/>
      <c r="B1111" s="530"/>
      <c r="C1111" s="468"/>
      <c r="D1111" s="468"/>
      <c r="E1111" s="468"/>
      <c r="F1111" s="461"/>
      <c r="G1111" s="461"/>
      <c r="H1111" s="461"/>
      <c r="I1111" s="204" t="s">
        <v>25</v>
      </c>
      <c r="J1111" s="470"/>
      <c r="K1111" s="98" t="s">
        <v>26</v>
      </c>
      <c r="L1111" s="106"/>
      <c r="M1111" s="106"/>
      <c r="N1111" s="107">
        <v>0</v>
      </c>
      <c r="O1111" s="253">
        <v>92.635000000000005</v>
      </c>
      <c r="P1111" s="107">
        <v>123.191</v>
      </c>
      <c r="Q1111" s="107">
        <v>123.777</v>
      </c>
      <c r="R1111" s="48">
        <f t="shared" si="611"/>
        <v>339.60300000000001</v>
      </c>
      <c r="S1111" s="107"/>
    </row>
    <row r="1112" spans="1:19" s="6" customFormat="1" ht="25.5">
      <c r="A1112" s="544"/>
      <c r="B1112" s="530"/>
      <c r="C1112" s="468"/>
      <c r="D1112" s="468"/>
      <c r="E1112" s="468"/>
      <c r="F1112" s="461"/>
      <c r="G1112" s="461"/>
      <c r="H1112" s="461"/>
      <c r="I1112" s="216" t="s">
        <v>298</v>
      </c>
      <c r="J1112" s="470"/>
      <c r="K1112" s="55" t="s">
        <v>37</v>
      </c>
      <c r="L1112" s="319"/>
      <c r="M1112" s="319"/>
      <c r="N1112" s="102">
        <f>N1113</f>
        <v>0</v>
      </c>
      <c r="O1112" s="102">
        <f t="shared" ref="O1112:Q1112" si="613">O1113</f>
        <v>9.4740000000000002</v>
      </c>
      <c r="P1112" s="102">
        <f t="shared" si="613"/>
        <v>14.304</v>
      </c>
      <c r="Q1112" s="102">
        <f t="shared" si="613"/>
        <v>20.789000000000001</v>
      </c>
      <c r="R1112" s="48">
        <f t="shared" si="611"/>
        <v>44.567000000000007</v>
      </c>
      <c r="S1112" s="107"/>
    </row>
    <row r="1113" spans="1:19" s="6" customFormat="1" ht="15">
      <c r="A1113" s="544"/>
      <c r="B1113" s="530"/>
      <c r="C1113" s="468"/>
      <c r="D1113" s="468"/>
      <c r="E1113" s="468"/>
      <c r="F1113" s="461"/>
      <c r="G1113" s="461"/>
      <c r="H1113" s="461"/>
      <c r="I1113" s="188" t="s">
        <v>25</v>
      </c>
      <c r="J1113" s="470"/>
      <c r="K1113" s="98" t="s">
        <v>26</v>
      </c>
      <c r="L1113" s="106"/>
      <c r="M1113" s="106"/>
      <c r="N1113" s="107">
        <v>0</v>
      </c>
      <c r="O1113" s="107">
        <v>9.4740000000000002</v>
      </c>
      <c r="P1113" s="107">
        <v>14.304</v>
      </c>
      <c r="Q1113" s="107">
        <v>20.789000000000001</v>
      </c>
      <c r="R1113" s="48">
        <f t="shared" si="611"/>
        <v>44.567000000000007</v>
      </c>
      <c r="S1113" s="107"/>
    </row>
    <row r="1114" spans="1:19" s="6" customFormat="1" ht="25.5">
      <c r="A1114" s="544"/>
      <c r="B1114" s="530"/>
      <c r="C1114" s="468"/>
      <c r="D1114" s="468"/>
      <c r="E1114" s="468"/>
      <c r="F1114" s="461"/>
      <c r="G1114" s="461"/>
      <c r="H1114" s="461"/>
      <c r="I1114" s="216" t="s">
        <v>181</v>
      </c>
      <c r="J1114" s="470"/>
      <c r="K1114" s="105" t="s">
        <v>90</v>
      </c>
      <c r="L1114" s="319"/>
      <c r="M1114" s="319"/>
      <c r="N1114" s="102">
        <f>N1115</f>
        <v>0</v>
      </c>
      <c r="O1114" s="102">
        <f t="shared" si="612"/>
        <v>95.888999999999996</v>
      </c>
      <c r="P1114" s="102">
        <f t="shared" si="612"/>
        <v>130.62200000000001</v>
      </c>
      <c r="Q1114" s="102">
        <f>Q1115</f>
        <v>228.76300000000001</v>
      </c>
      <c r="R1114" s="48">
        <f t="shared" si="611"/>
        <v>455.274</v>
      </c>
      <c r="S1114" s="107"/>
    </row>
    <row r="1115" spans="1:19" s="6" customFormat="1" ht="15">
      <c r="A1115" s="544"/>
      <c r="B1115" s="530"/>
      <c r="C1115" s="468"/>
      <c r="D1115" s="468"/>
      <c r="E1115" s="468"/>
      <c r="F1115" s="461"/>
      <c r="G1115" s="461"/>
      <c r="H1115" s="461"/>
      <c r="I1115" s="188" t="s">
        <v>25</v>
      </c>
      <c r="J1115" s="470"/>
      <c r="K1115" s="106" t="s">
        <v>26</v>
      </c>
      <c r="L1115" s="106"/>
      <c r="M1115" s="106"/>
      <c r="N1115" s="107">
        <v>0</v>
      </c>
      <c r="O1115" s="107">
        <v>95.888999999999996</v>
      </c>
      <c r="P1115" s="107">
        <v>130.62200000000001</v>
      </c>
      <c r="Q1115" s="107">
        <v>228.76300000000001</v>
      </c>
      <c r="R1115" s="48">
        <f t="shared" si="611"/>
        <v>455.274</v>
      </c>
      <c r="S1115" s="107"/>
    </row>
    <row r="1116" spans="1:19" s="6" customFormat="1" ht="25.5">
      <c r="A1116" s="544"/>
      <c r="B1116" s="530"/>
      <c r="C1116" s="468"/>
      <c r="D1116" s="468"/>
      <c r="E1116" s="468"/>
      <c r="F1116" s="461"/>
      <c r="G1116" s="461"/>
      <c r="H1116" s="461"/>
      <c r="I1116" s="228" t="s">
        <v>149</v>
      </c>
      <c r="J1116" s="470"/>
      <c r="K1116" s="105" t="s">
        <v>39</v>
      </c>
      <c r="L1116" s="319"/>
      <c r="M1116" s="319"/>
      <c r="N1116" s="102">
        <f>N1117</f>
        <v>0</v>
      </c>
      <c r="O1116" s="102">
        <f t="shared" ref="O1116:Q1116" si="614">O1117</f>
        <v>7.5960000000000001</v>
      </c>
      <c r="P1116" s="102">
        <f t="shared" si="614"/>
        <v>0</v>
      </c>
      <c r="Q1116" s="102">
        <f t="shared" si="614"/>
        <v>0</v>
      </c>
      <c r="R1116" s="48">
        <f t="shared" si="611"/>
        <v>7.5960000000000001</v>
      </c>
      <c r="S1116" s="30"/>
    </row>
    <row r="1117" spans="1:19" s="6" customFormat="1" ht="15">
      <c r="A1117" s="544"/>
      <c r="B1117" s="530"/>
      <c r="C1117" s="468"/>
      <c r="D1117" s="468"/>
      <c r="E1117" s="468"/>
      <c r="F1117" s="461"/>
      <c r="G1117" s="461"/>
      <c r="H1117" s="461"/>
      <c r="I1117" s="188" t="s">
        <v>25</v>
      </c>
      <c r="J1117" s="470"/>
      <c r="K1117" s="98" t="s">
        <v>26</v>
      </c>
      <c r="L1117" s="98"/>
      <c r="M1117" s="98"/>
      <c r="N1117" s="51">
        <v>0</v>
      </c>
      <c r="O1117" s="107">
        <v>7.5960000000000001</v>
      </c>
      <c r="P1117" s="107">
        <v>0</v>
      </c>
      <c r="Q1117" s="130">
        <v>0</v>
      </c>
      <c r="R1117" s="48">
        <f t="shared" si="611"/>
        <v>7.5960000000000001</v>
      </c>
      <c r="S1117" s="33"/>
    </row>
    <row r="1118" spans="1:19" s="6" customFormat="1" ht="25.5">
      <c r="A1118" s="544"/>
      <c r="B1118" s="530"/>
      <c r="C1118" s="468"/>
      <c r="D1118" s="468"/>
      <c r="E1118" s="468"/>
      <c r="F1118" s="461"/>
      <c r="G1118" s="461"/>
      <c r="H1118" s="461"/>
      <c r="I1118" s="228" t="s">
        <v>182</v>
      </c>
      <c r="J1118" s="470"/>
      <c r="K1118" s="105" t="s">
        <v>35</v>
      </c>
      <c r="L1118" s="319"/>
      <c r="M1118" s="319"/>
      <c r="N1118" s="102">
        <f>N1119+N1120</f>
        <v>0</v>
      </c>
      <c r="O1118" s="102">
        <f t="shared" ref="O1118:P1118" si="615">O1119+O1120</f>
        <v>33.761000000000003</v>
      </c>
      <c r="P1118" s="102">
        <f t="shared" si="615"/>
        <v>30.606000000000002</v>
      </c>
      <c r="Q1118" s="102">
        <f t="shared" ref="Q1118" si="616">Q1119+Q1120</f>
        <v>72.191999999999993</v>
      </c>
      <c r="R1118" s="48">
        <f t="shared" si="611"/>
        <v>136.559</v>
      </c>
      <c r="S1118" s="33"/>
    </row>
    <row r="1119" spans="1:19" s="6" customFormat="1" ht="15">
      <c r="A1119" s="544"/>
      <c r="B1119" s="530"/>
      <c r="C1119" s="468"/>
      <c r="D1119" s="468"/>
      <c r="E1119" s="468"/>
      <c r="F1119" s="461"/>
      <c r="G1119" s="461"/>
      <c r="H1119" s="461"/>
      <c r="I1119" s="188" t="s">
        <v>25</v>
      </c>
      <c r="J1119" s="470"/>
      <c r="K1119" s="98" t="s">
        <v>26</v>
      </c>
      <c r="L1119" s="98"/>
      <c r="M1119" s="98"/>
      <c r="N1119" s="51">
        <v>0</v>
      </c>
      <c r="O1119" s="107">
        <v>33.761000000000003</v>
      </c>
      <c r="P1119" s="107">
        <v>30.606000000000002</v>
      </c>
      <c r="Q1119" s="130">
        <v>72.191999999999993</v>
      </c>
      <c r="R1119" s="48">
        <f t="shared" si="611"/>
        <v>136.559</v>
      </c>
      <c r="S1119" s="33"/>
    </row>
    <row r="1120" spans="1:19" s="6" customFormat="1" ht="25.5">
      <c r="A1120" s="544"/>
      <c r="B1120" s="530"/>
      <c r="C1120" s="468"/>
      <c r="D1120" s="468"/>
      <c r="E1120" s="468"/>
      <c r="F1120" s="461"/>
      <c r="G1120" s="461"/>
      <c r="H1120" s="461"/>
      <c r="I1120" s="225" t="s">
        <v>348</v>
      </c>
      <c r="J1120" s="470"/>
      <c r="K1120" s="106" t="s">
        <v>147</v>
      </c>
      <c r="L1120" s="106"/>
      <c r="M1120" s="106"/>
      <c r="N1120" s="107">
        <v>0</v>
      </c>
      <c r="O1120" s="107">
        <v>0</v>
      </c>
      <c r="P1120" s="107">
        <v>0</v>
      </c>
      <c r="Q1120" s="107">
        <v>0</v>
      </c>
      <c r="R1120" s="48">
        <f t="shared" si="611"/>
        <v>0</v>
      </c>
      <c r="S1120" s="33"/>
    </row>
    <row r="1121" spans="1:19" s="6" customFormat="1" ht="51">
      <c r="A1121" s="544"/>
      <c r="B1121" s="530"/>
      <c r="C1121" s="468"/>
      <c r="D1121" s="468"/>
      <c r="E1121" s="468"/>
      <c r="F1121" s="461"/>
      <c r="G1121" s="461"/>
      <c r="H1121" s="461"/>
      <c r="I1121" s="228" t="s">
        <v>299</v>
      </c>
      <c r="J1121" s="470"/>
      <c r="K1121" s="105" t="s">
        <v>186</v>
      </c>
      <c r="L1121" s="319"/>
      <c r="M1121" s="319"/>
      <c r="N1121" s="102">
        <f>N1122+N1123</f>
        <v>0</v>
      </c>
      <c r="O1121" s="102">
        <f t="shared" ref="O1121" si="617">O1122+O1123</f>
        <v>18.728000000000002</v>
      </c>
      <c r="P1121" s="102">
        <f t="shared" ref="P1121" si="618">P1122+P1123</f>
        <v>0</v>
      </c>
      <c r="Q1121" s="102">
        <f t="shared" ref="Q1121" si="619">Q1122+Q1123</f>
        <v>44.768000000000001</v>
      </c>
      <c r="R1121" s="48">
        <f t="shared" si="611"/>
        <v>63.496000000000002</v>
      </c>
      <c r="S1121" s="33"/>
    </row>
    <row r="1122" spans="1:19" s="6" customFormat="1" ht="15">
      <c r="A1122" s="544"/>
      <c r="B1122" s="530"/>
      <c r="C1122" s="468"/>
      <c r="D1122" s="468"/>
      <c r="E1122" s="468"/>
      <c r="F1122" s="461"/>
      <c r="G1122" s="461"/>
      <c r="H1122" s="461"/>
      <c r="I1122" s="188" t="s">
        <v>25</v>
      </c>
      <c r="J1122" s="470"/>
      <c r="K1122" s="98" t="s">
        <v>26</v>
      </c>
      <c r="L1122" s="98"/>
      <c r="M1122" s="98"/>
      <c r="N1122" s="130">
        <v>0</v>
      </c>
      <c r="O1122" s="107">
        <v>18.728000000000002</v>
      </c>
      <c r="P1122" s="107">
        <v>0</v>
      </c>
      <c r="Q1122" s="107">
        <v>44.768000000000001</v>
      </c>
      <c r="R1122" s="48">
        <f t="shared" si="611"/>
        <v>63.496000000000002</v>
      </c>
      <c r="S1122" s="33"/>
    </row>
    <row r="1123" spans="1:19" s="6" customFormat="1" ht="25.5">
      <c r="A1123" s="544"/>
      <c r="B1123" s="530"/>
      <c r="C1123" s="468"/>
      <c r="D1123" s="468"/>
      <c r="E1123" s="468"/>
      <c r="F1123" s="461"/>
      <c r="G1123" s="461"/>
      <c r="H1123" s="461"/>
      <c r="I1123" s="225" t="s">
        <v>348</v>
      </c>
      <c r="J1123" s="470"/>
      <c r="K1123" s="106" t="s">
        <v>147</v>
      </c>
      <c r="L1123" s="106"/>
      <c r="M1123" s="106"/>
      <c r="N1123" s="252">
        <v>0</v>
      </c>
      <c r="O1123" s="252">
        <v>0</v>
      </c>
      <c r="P1123" s="107">
        <v>0</v>
      </c>
      <c r="Q1123" s="107">
        <v>0</v>
      </c>
      <c r="R1123" s="48">
        <f t="shared" si="611"/>
        <v>0</v>
      </c>
      <c r="S1123" s="33"/>
    </row>
    <row r="1124" spans="1:19" s="6" customFormat="1" ht="25.5">
      <c r="A1124" s="544"/>
      <c r="B1124" s="530"/>
      <c r="C1124" s="468"/>
      <c r="D1124" s="468"/>
      <c r="E1124" s="468"/>
      <c r="F1124" s="461"/>
      <c r="G1124" s="461"/>
      <c r="H1124" s="461"/>
      <c r="I1124" s="233" t="s">
        <v>27</v>
      </c>
      <c r="J1124" s="470"/>
      <c r="K1124" s="105" t="s">
        <v>131</v>
      </c>
      <c r="L1124" s="319"/>
      <c r="M1124" s="319"/>
      <c r="N1124" s="102">
        <f>N1125</f>
        <v>0</v>
      </c>
      <c r="O1124" s="102">
        <f t="shared" ref="O1124:Q1124" si="620">O1125</f>
        <v>0</v>
      </c>
      <c r="P1124" s="102">
        <f t="shared" si="620"/>
        <v>0</v>
      </c>
      <c r="Q1124" s="102">
        <f t="shared" si="620"/>
        <v>0.377</v>
      </c>
      <c r="R1124" s="48">
        <f t="shared" si="611"/>
        <v>0.377</v>
      </c>
      <c r="S1124" s="33"/>
    </row>
    <row r="1125" spans="1:19" s="6" customFormat="1" ht="15">
      <c r="A1125" s="544"/>
      <c r="B1125" s="530"/>
      <c r="C1125" s="468"/>
      <c r="D1125" s="468"/>
      <c r="E1125" s="468"/>
      <c r="F1125" s="461"/>
      <c r="G1125" s="461"/>
      <c r="H1125" s="461"/>
      <c r="I1125" s="188" t="s">
        <v>25</v>
      </c>
      <c r="J1125" s="470"/>
      <c r="K1125" s="106" t="s">
        <v>26</v>
      </c>
      <c r="L1125" s="106"/>
      <c r="M1125" s="106"/>
      <c r="N1125" s="130">
        <v>0</v>
      </c>
      <c r="O1125" s="130">
        <v>0</v>
      </c>
      <c r="P1125" s="130">
        <v>0</v>
      </c>
      <c r="Q1125" s="107">
        <v>0.377</v>
      </c>
      <c r="R1125" s="48">
        <f t="shared" si="611"/>
        <v>0.377</v>
      </c>
      <c r="S1125" s="33"/>
    </row>
    <row r="1126" spans="1:19" s="6" customFormat="1" ht="15">
      <c r="A1126" s="544">
        <v>10</v>
      </c>
      <c r="B1126" s="530" t="s">
        <v>438</v>
      </c>
      <c r="C1126" s="468"/>
      <c r="D1126" s="468"/>
      <c r="E1126" s="468"/>
      <c r="F1126" s="461"/>
      <c r="G1126" s="461"/>
      <c r="H1126" s="461"/>
      <c r="I1126" s="198" t="s">
        <v>22</v>
      </c>
      <c r="J1126" s="470">
        <v>124</v>
      </c>
      <c r="K1126" s="81"/>
      <c r="L1126" s="81"/>
      <c r="M1126" s="81"/>
      <c r="N1126" s="82">
        <f>N1127+N1131+N1133+N1135+N1137+N1139</f>
        <v>0</v>
      </c>
      <c r="O1126" s="82">
        <f>O1127+O1131+O1133+O1135+O1137+O1139+O1129</f>
        <v>105.0925</v>
      </c>
      <c r="P1126" s="82">
        <f>P1127+P1131+P1133+P1135+P1137+P1139+P1129</f>
        <v>144.369</v>
      </c>
      <c r="Q1126" s="82">
        <f>Q1127+Q1131+Q1133+Q1135+Q1137+Q1139+Q1129</f>
        <v>137.25299999999999</v>
      </c>
      <c r="R1126" s="43">
        <f t="shared" ref="R1126:R1140" si="621">Q1126+P1126+O1126+N1126</f>
        <v>386.71449999999993</v>
      </c>
      <c r="S1126" s="84"/>
    </row>
    <row r="1127" spans="1:19" s="6" customFormat="1" ht="38.25">
      <c r="A1127" s="544"/>
      <c r="B1127" s="530"/>
      <c r="C1127" s="468"/>
      <c r="D1127" s="468"/>
      <c r="E1127" s="468"/>
      <c r="F1127" s="461"/>
      <c r="G1127" s="461"/>
      <c r="H1127" s="461"/>
      <c r="I1127" s="216" t="s">
        <v>33</v>
      </c>
      <c r="J1127" s="470"/>
      <c r="K1127" s="55" t="s">
        <v>24</v>
      </c>
      <c r="L1127" s="319"/>
      <c r="M1127" s="319"/>
      <c r="N1127" s="102">
        <f>N1128</f>
        <v>0</v>
      </c>
      <c r="O1127" s="102">
        <f t="shared" ref="O1127:P1131" si="622">O1128</f>
        <v>64.1327</v>
      </c>
      <c r="P1127" s="102">
        <f t="shared" si="622"/>
        <v>76.349000000000004</v>
      </c>
      <c r="Q1127" s="102">
        <f>Q1128</f>
        <v>87.941999999999993</v>
      </c>
      <c r="R1127" s="48">
        <f t="shared" si="621"/>
        <v>228.4237</v>
      </c>
      <c r="S1127" s="30"/>
    </row>
    <row r="1128" spans="1:19" s="6" customFormat="1" ht="15">
      <c r="A1128" s="544"/>
      <c r="B1128" s="530"/>
      <c r="C1128" s="468"/>
      <c r="D1128" s="468"/>
      <c r="E1128" s="468"/>
      <c r="F1128" s="461"/>
      <c r="G1128" s="461"/>
      <c r="H1128" s="461"/>
      <c r="I1128" s="204" t="s">
        <v>25</v>
      </c>
      <c r="J1128" s="470"/>
      <c r="K1128" s="98" t="s">
        <v>26</v>
      </c>
      <c r="L1128" s="106"/>
      <c r="M1128" s="106"/>
      <c r="N1128" s="107">
        <v>0</v>
      </c>
      <c r="O1128" s="253">
        <v>64.1327</v>
      </c>
      <c r="P1128" s="253">
        <v>76.349000000000004</v>
      </c>
      <c r="Q1128" s="253">
        <v>87.941999999999993</v>
      </c>
      <c r="R1128" s="48">
        <f t="shared" si="621"/>
        <v>228.4237</v>
      </c>
      <c r="S1128" s="107"/>
    </row>
    <row r="1129" spans="1:19" s="6" customFormat="1" ht="25.5">
      <c r="A1129" s="544"/>
      <c r="B1129" s="530"/>
      <c r="C1129" s="468"/>
      <c r="D1129" s="468"/>
      <c r="E1129" s="468"/>
      <c r="F1129" s="461"/>
      <c r="G1129" s="461"/>
      <c r="H1129" s="461"/>
      <c r="I1129" s="216" t="s">
        <v>298</v>
      </c>
      <c r="J1129" s="470"/>
      <c r="K1129" s="55" t="s">
        <v>37</v>
      </c>
      <c r="L1129" s="319"/>
      <c r="M1129" s="319"/>
      <c r="N1129" s="102">
        <f>N1130</f>
        <v>0</v>
      </c>
      <c r="O1129" s="102">
        <f t="shared" ref="O1129:Q1129" si="623">O1130</f>
        <v>7.5187999999999997</v>
      </c>
      <c r="P1129" s="102">
        <f t="shared" si="623"/>
        <v>17.965</v>
      </c>
      <c r="Q1129" s="102">
        <f t="shared" si="623"/>
        <v>18.896000000000001</v>
      </c>
      <c r="R1129" s="48">
        <f t="shared" si="621"/>
        <v>44.379800000000003</v>
      </c>
      <c r="S1129" s="107"/>
    </row>
    <row r="1130" spans="1:19" s="6" customFormat="1" ht="15">
      <c r="A1130" s="544"/>
      <c r="B1130" s="530"/>
      <c r="C1130" s="468"/>
      <c r="D1130" s="468"/>
      <c r="E1130" s="468"/>
      <c r="F1130" s="461"/>
      <c r="G1130" s="461"/>
      <c r="H1130" s="461"/>
      <c r="I1130" s="188" t="s">
        <v>25</v>
      </c>
      <c r="J1130" s="470"/>
      <c r="K1130" s="98" t="s">
        <v>26</v>
      </c>
      <c r="L1130" s="106"/>
      <c r="M1130" s="106"/>
      <c r="N1130" s="107">
        <v>0</v>
      </c>
      <c r="O1130" s="253">
        <v>7.5187999999999997</v>
      </c>
      <c r="P1130" s="253">
        <v>17.965</v>
      </c>
      <c r="Q1130" s="253">
        <v>18.896000000000001</v>
      </c>
      <c r="R1130" s="48">
        <f t="shared" si="621"/>
        <v>44.379800000000003</v>
      </c>
      <c r="S1130" s="107"/>
    </row>
    <row r="1131" spans="1:19" s="6" customFormat="1" ht="25.5">
      <c r="A1131" s="544"/>
      <c r="B1131" s="530"/>
      <c r="C1131" s="468"/>
      <c r="D1131" s="468"/>
      <c r="E1131" s="468"/>
      <c r="F1131" s="461"/>
      <c r="G1131" s="461"/>
      <c r="H1131" s="461"/>
      <c r="I1131" s="216" t="s">
        <v>181</v>
      </c>
      <c r="J1131" s="470"/>
      <c r="K1131" s="105" t="s">
        <v>90</v>
      </c>
      <c r="L1131" s="319"/>
      <c r="M1131" s="319"/>
      <c r="N1131" s="102">
        <f>N1132</f>
        <v>0</v>
      </c>
      <c r="O1131" s="102">
        <f t="shared" si="622"/>
        <v>26.184999999999999</v>
      </c>
      <c r="P1131" s="102">
        <f t="shared" si="622"/>
        <v>42.866</v>
      </c>
      <c r="Q1131" s="102">
        <f>Q1132</f>
        <v>20.411000000000001</v>
      </c>
      <c r="R1131" s="48">
        <f t="shared" si="621"/>
        <v>89.462000000000003</v>
      </c>
      <c r="S1131" s="107"/>
    </row>
    <row r="1132" spans="1:19" s="6" customFormat="1" ht="15">
      <c r="A1132" s="544"/>
      <c r="B1132" s="530"/>
      <c r="C1132" s="468"/>
      <c r="D1132" s="468"/>
      <c r="E1132" s="468"/>
      <c r="F1132" s="461"/>
      <c r="G1132" s="461"/>
      <c r="H1132" s="461"/>
      <c r="I1132" s="188" t="s">
        <v>25</v>
      </c>
      <c r="J1132" s="470"/>
      <c r="K1132" s="106" t="s">
        <v>26</v>
      </c>
      <c r="L1132" s="106"/>
      <c r="M1132" s="106"/>
      <c r="N1132" s="107">
        <v>0</v>
      </c>
      <c r="O1132" s="253">
        <v>26.184999999999999</v>
      </c>
      <c r="P1132" s="253">
        <v>42.866</v>
      </c>
      <c r="Q1132" s="253">
        <v>20.411000000000001</v>
      </c>
      <c r="R1132" s="48">
        <f t="shared" si="621"/>
        <v>89.462000000000003</v>
      </c>
      <c r="S1132" s="107"/>
    </row>
    <row r="1133" spans="1:19" s="6" customFormat="1" ht="25.5">
      <c r="A1133" s="544"/>
      <c r="B1133" s="530"/>
      <c r="C1133" s="468"/>
      <c r="D1133" s="468"/>
      <c r="E1133" s="468"/>
      <c r="F1133" s="461"/>
      <c r="G1133" s="461"/>
      <c r="H1133" s="461"/>
      <c r="I1133" s="228" t="s">
        <v>149</v>
      </c>
      <c r="J1133" s="470"/>
      <c r="K1133" s="105" t="s">
        <v>39</v>
      </c>
      <c r="L1133" s="319"/>
      <c r="M1133" s="319"/>
      <c r="N1133" s="102">
        <f>N1134</f>
        <v>0</v>
      </c>
      <c r="O1133" s="102">
        <f t="shared" ref="O1133:Q1133" si="624">O1134</f>
        <v>0.90200000000000002</v>
      </c>
      <c r="P1133" s="102">
        <f t="shared" si="624"/>
        <v>1.8759999999999999</v>
      </c>
      <c r="Q1133" s="102">
        <f t="shared" si="624"/>
        <v>0</v>
      </c>
      <c r="R1133" s="48">
        <f t="shared" si="621"/>
        <v>2.778</v>
      </c>
      <c r="S1133" s="30"/>
    </row>
    <row r="1134" spans="1:19" s="6" customFormat="1" ht="15">
      <c r="A1134" s="544"/>
      <c r="B1134" s="530"/>
      <c r="C1134" s="468"/>
      <c r="D1134" s="468"/>
      <c r="E1134" s="468"/>
      <c r="F1134" s="461"/>
      <c r="G1134" s="461"/>
      <c r="H1134" s="461"/>
      <c r="I1134" s="188" t="s">
        <v>25</v>
      </c>
      <c r="J1134" s="470"/>
      <c r="K1134" s="98" t="s">
        <v>26</v>
      </c>
      <c r="L1134" s="98"/>
      <c r="M1134" s="98"/>
      <c r="N1134" s="51">
        <v>0</v>
      </c>
      <c r="O1134" s="253">
        <v>0.90200000000000002</v>
      </c>
      <c r="P1134" s="107">
        <v>1.8759999999999999</v>
      </c>
      <c r="Q1134" s="130">
        <v>0</v>
      </c>
      <c r="R1134" s="48">
        <f t="shared" si="621"/>
        <v>2.778</v>
      </c>
      <c r="S1134" s="33"/>
    </row>
    <row r="1135" spans="1:19" s="6" customFormat="1" ht="25.5">
      <c r="A1135" s="544"/>
      <c r="B1135" s="530"/>
      <c r="C1135" s="468"/>
      <c r="D1135" s="468"/>
      <c r="E1135" s="468"/>
      <c r="F1135" s="461"/>
      <c r="G1135" s="461"/>
      <c r="H1135" s="461"/>
      <c r="I1135" s="228" t="s">
        <v>182</v>
      </c>
      <c r="J1135" s="470"/>
      <c r="K1135" s="105" t="s">
        <v>35</v>
      </c>
      <c r="L1135" s="319"/>
      <c r="M1135" s="319"/>
      <c r="N1135" s="102">
        <f>N1136</f>
        <v>0</v>
      </c>
      <c r="O1135" s="102">
        <f t="shared" ref="O1135:Q1135" si="625">O1136</f>
        <v>6.3540000000000001</v>
      </c>
      <c r="P1135" s="102">
        <f t="shared" si="625"/>
        <v>5.3129999999999997</v>
      </c>
      <c r="Q1135" s="102">
        <f t="shared" si="625"/>
        <v>6.36</v>
      </c>
      <c r="R1135" s="48">
        <f t="shared" si="621"/>
        <v>18.027000000000001</v>
      </c>
      <c r="S1135" s="33"/>
    </row>
    <row r="1136" spans="1:19" s="6" customFormat="1" ht="15">
      <c r="A1136" s="544"/>
      <c r="B1136" s="530"/>
      <c r="C1136" s="468"/>
      <c r="D1136" s="468"/>
      <c r="E1136" s="468"/>
      <c r="F1136" s="461"/>
      <c r="G1136" s="461"/>
      <c r="H1136" s="461"/>
      <c r="I1136" s="188" t="s">
        <v>25</v>
      </c>
      <c r="J1136" s="470"/>
      <c r="K1136" s="98" t="s">
        <v>26</v>
      </c>
      <c r="L1136" s="98"/>
      <c r="M1136" s="98"/>
      <c r="N1136" s="51">
        <v>0</v>
      </c>
      <c r="O1136" s="253">
        <v>6.3540000000000001</v>
      </c>
      <c r="P1136" s="253">
        <v>5.3129999999999997</v>
      </c>
      <c r="Q1136" s="253">
        <v>6.36</v>
      </c>
      <c r="R1136" s="48">
        <f t="shared" si="621"/>
        <v>18.027000000000001</v>
      </c>
      <c r="S1136" s="33"/>
    </row>
    <row r="1137" spans="1:19" s="6" customFormat="1" ht="51">
      <c r="A1137" s="544"/>
      <c r="B1137" s="530"/>
      <c r="C1137" s="468"/>
      <c r="D1137" s="468"/>
      <c r="E1137" s="468"/>
      <c r="F1137" s="461"/>
      <c r="G1137" s="461"/>
      <c r="H1137" s="461"/>
      <c r="I1137" s="228" t="s">
        <v>299</v>
      </c>
      <c r="J1137" s="470"/>
      <c r="K1137" s="105" t="s">
        <v>186</v>
      </c>
      <c r="L1137" s="319"/>
      <c r="M1137" s="319"/>
      <c r="N1137" s="102">
        <f>N1138</f>
        <v>0</v>
      </c>
      <c r="O1137" s="102">
        <f t="shared" ref="O1137:P1137" si="626">O1138</f>
        <v>0</v>
      </c>
      <c r="P1137" s="102">
        <f t="shared" si="626"/>
        <v>0</v>
      </c>
      <c r="Q1137" s="102">
        <f>Q1138</f>
        <v>3.4470000000000001</v>
      </c>
      <c r="R1137" s="48">
        <f t="shared" si="621"/>
        <v>3.4470000000000001</v>
      </c>
      <c r="S1137" s="33"/>
    </row>
    <row r="1138" spans="1:19" s="6" customFormat="1" ht="15">
      <c r="A1138" s="544"/>
      <c r="B1138" s="530"/>
      <c r="C1138" s="468"/>
      <c r="D1138" s="468"/>
      <c r="E1138" s="468"/>
      <c r="F1138" s="461"/>
      <c r="G1138" s="461"/>
      <c r="H1138" s="461"/>
      <c r="I1138" s="188" t="s">
        <v>25</v>
      </c>
      <c r="J1138" s="470"/>
      <c r="K1138" s="98" t="s">
        <v>26</v>
      </c>
      <c r="L1138" s="98"/>
      <c r="M1138" s="98"/>
      <c r="N1138" s="130">
        <v>0</v>
      </c>
      <c r="O1138" s="253">
        <v>0</v>
      </c>
      <c r="P1138" s="253">
        <v>0</v>
      </c>
      <c r="Q1138" s="253">
        <v>3.4470000000000001</v>
      </c>
      <c r="R1138" s="48">
        <f t="shared" si="621"/>
        <v>3.4470000000000001</v>
      </c>
      <c r="S1138" s="33"/>
    </row>
    <row r="1139" spans="1:19" s="6" customFormat="1" ht="25.5">
      <c r="A1139" s="544"/>
      <c r="B1139" s="530"/>
      <c r="C1139" s="468"/>
      <c r="D1139" s="468"/>
      <c r="E1139" s="468"/>
      <c r="F1139" s="461"/>
      <c r="G1139" s="461"/>
      <c r="H1139" s="461"/>
      <c r="I1139" s="233" t="s">
        <v>27</v>
      </c>
      <c r="J1139" s="470"/>
      <c r="K1139" s="105" t="s">
        <v>131</v>
      </c>
      <c r="L1139" s="319"/>
      <c r="M1139" s="319"/>
      <c r="N1139" s="102">
        <f>N1140</f>
        <v>0</v>
      </c>
      <c r="O1139" s="102">
        <f t="shared" ref="O1139:Q1139" si="627">O1140</f>
        <v>0</v>
      </c>
      <c r="P1139" s="102">
        <f t="shared" si="627"/>
        <v>0</v>
      </c>
      <c r="Q1139" s="102">
        <f t="shared" si="627"/>
        <v>0.19700000000000001</v>
      </c>
      <c r="R1139" s="48">
        <f t="shared" si="621"/>
        <v>0.19700000000000001</v>
      </c>
      <c r="S1139" s="33"/>
    </row>
    <row r="1140" spans="1:19" s="6" customFormat="1" ht="15">
      <c r="A1140" s="544"/>
      <c r="B1140" s="530"/>
      <c r="C1140" s="468"/>
      <c r="D1140" s="468"/>
      <c r="E1140" s="468"/>
      <c r="F1140" s="461"/>
      <c r="G1140" s="461"/>
      <c r="H1140" s="461"/>
      <c r="I1140" s="188" t="s">
        <v>25</v>
      </c>
      <c r="J1140" s="470"/>
      <c r="K1140" s="106" t="s">
        <v>26</v>
      </c>
      <c r="L1140" s="106"/>
      <c r="M1140" s="106"/>
      <c r="N1140" s="130">
        <v>0</v>
      </c>
      <c r="O1140" s="130">
        <v>0</v>
      </c>
      <c r="P1140" s="130">
        <v>0</v>
      </c>
      <c r="Q1140" s="253">
        <v>0.19700000000000001</v>
      </c>
      <c r="R1140" s="48">
        <f t="shared" si="621"/>
        <v>0.19700000000000001</v>
      </c>
      <c r="S1140" s="33"/>
    </row>
    <row r="1141" spans="1:19" s="6" customFormat="1" ht="15">
      <c r="A1141" s="544">
        <v>11</v>
      </c>
      <c r="B1141" s="530" t="s">
        <v>439</v>
      </c>
      <c r="C1141" s="468"/>
      <c r="D1141" s="468"/>
      <c r="E1141" s="468"/>
      <c r="F1141" s="461"/>
      <c r="G1141" s="461"/>
      <c r="H1141" s="461"/>
      <c r="I1141" s="198" t="s">
        <v>22</v>
      </c>
      <c r="J1141" s="470">
        <v>124</v>
      </c>
      <c r="K1141" s="81"/>
      <c r="L1141" s="81"/>
      <c r="M1141" s="81"/>
      <c r="N1141" s="82">
        <f>N1142+N1144+N1146+N1148+N1150+N1152</f>
        <v>0</v>
      </c>
      <c r="O1141" s="82">
        <f>O1142+O1144+O1146+O1148+O1150+O1152</f>
        <v>111.97499999999999</v>
      </c>
      <c r="P1141" s="82">
        <f t="shared" ref="P1141:Q1141" si="628">P1142+P1144+P1146+P1148+P1150+P1152</f>
        <v>133.81899999999999</v>
      </c>
      <c r="Q1141" s="82">
        <f t="shared" si="628"/>
        <v>260.33099999999996</v>
      </c>
      <c r="R1141" s="43">
        <f t="shared" ref="R1141:R1153" si="629">Q1141+P1141+O1141+N1141</f>
        <v>506.125</v>
      </c>
      <c r="S1141" s="84"/>
    </row>
    <row r="1142" spans="1:19" s="6" customFormat="1" ht="38.25">
      <c r="A1142" s="544"/>
      <c r="B1142" s="530"/>
      <c r="C1142" s="468"/>
      <c r="D1142" s="468"/>
      <c r="E1142" s="468"/>
      <c r="F1142" s="461"/>
      <c r="G1142" s="461"/>
      <c r="H1142" s="461"/>
      <c r="I1142" s="216" t="s">
        <v>33</v>
      </c>
      <c r="J1142" s="470"/>
      <c r="K1142" s="55" t="s">
        <v>24</v>
      </c>
      <c r="L1142" s="319"/>
      <c r="M1142" s="319"/>
      <c r="N1142" s="102">
        <f>N1143</f>
        <v>0</v>
      </c>
      <c r="O1142" s="102">
        <f t="shared" ref="O1142:P1144" si="630">O1143</f>
        <v>62.228999999999999</v>
      </c>
      <c r="P1142" s="102">
        <f>P1143</f>
        <v>98.563999999999993</v>
      </c>
      <c r="Q1142" s="102">
        <f>Q1143</f>
        <v>115.224</v>
      </c>
      <c r="R1142" s="48">
        <f t="shared" si="629"/>
        <v>276.017</v>
      </c>
      <c r="S1142" s="30"/>
    </row>
    <row r="1143" spans="1:19" s="6" customFormat="1" ht="15">
      <c r="A1143" s="544"/>
      <c r="B1143" s="530"/>
      <c r="C1143" s="468"/>
      <c r="D1143" s="468"/>
      <c r="E1143" s="468"/>
      <c r="F1143" s="461"/>
      <c r="G1143" s="461"/>
      <c r="H1143" s="461"/>
      <c r="I1143" s="204" t="s">
        <v>25</v>
      </c>
      <c r="J1143" s="470"/>
      <c r="K1143" s="98" t="s">
        <v>26</v>
      </c>
      <c r="L1143" s="106"/>
      <c r="M1143" s="106"/>
      <c r="N1143" s="107">
        <v>0</v>
      </c>
      <c r="O1143" s="253">
        <v>62.228999999999999</v>
      </c>
      <c r="P1143" s="253">
        <v>98.563999999999993</v>
      </c>
      <c r="Q1143" s="253">
        <v>115.224</v>
      </c>
      <c r="R1143" s="48">
        <f t="shared" si="629"/>
        <v>276.017</v>
      </c>
      <c r="S1143" s="107"/>
    </row>
    <row r="1144" spans="1:19" s="6" customFormat="1" ht="25.5">
      <c r="A1144" s="544"/>
      <c r="B1144" s="530"/>
      <c r="C1144" s="468"/>
      <c r="D1144" s="468"/>
      <c r="E1144" s="468"/>
      <c r="F1144" s="461"/>
      <c r="G1144" s="461"/>
      <c r="H1144" s="461"/>
      <c r="I1144" s="216" t="s">
        <v>181</v>
      </c>
      <c r="J1144" s="470"/>
      <c r="K1144" s="105" t="s">
        <v>90</v>
      </c>
      <c r="L1144" s="319"/>
      <c r="M1144" s="319"/>
      <c r="N1144" s="102">
        <f>N1145</f>
        <v>0</v>
      </c>
      <c r="O1144" s="102">
        <f t="shared" si="630"/>
        <v>35.978999999999999</v>
      </c>
      <c r="P1144" s="102">
        <f t="shared" si="630"/>
        <v>9.0250000000000004</v>
      </c>
      <c r="Q1144" s="102">
        <f>Q1145</f>
        <v>20.114999999999998</v>
      </c>
      <c r="R1144" s="48">
        <f t="shared" si="629"/>
        <v>65.119</v>
      </c>
      <c r="S1144" s="107"/>
    </row>
    <row r="1145" spans="1:19" s="6" customFormat="1" ht="15">
      <c r="A1145" s="544"/>
      <c r="B1145" s="530"/>
      <c r="C1145" s="468"/>
      <c r="D1145" s="468"/>
      <c r="E1145" s="468"/>
      <c r="F1145" s="461"/>
      <c r="G1145" s="461"/>
      <c r="H1145" s="461"/>
      <c r="I1145" s="188" t="s">
        <v>25</v>
      </c>
      <c r="J1145" s="470"/>
      <c r="K1145" s="106" t="s">
        <v>26</v>
      </c>
      <c r="L1145" s="106"/>
      <c r="M1145" s="106"/>
      <c r="N1145" s="107">
        <v>0</v>
      </c>
      <c r="O1145" s="253">
        <v>35.978999999999999</v>
      </c>
      <c r="P1145" s="253">
        <v>9.0250000000000004</v>
      </c>
      <c r="Q1145" s="253">
        <v>20.114999999999998</v>
      </c>
      <c r="R1145" s="48">
        <f t="shared" si="629"/>
        <v>65.119</v>
      </c>
      <c r="S1145" s="107"/>
    </row>
    <row r="1146" spans="1:19" s="6" customFormat="1" ht="25.5">
      <c r="A1146" s="544"/>
      <c r="B1146" s="530"/>
      <c r="C1146" s="468"/>
      <c r="D1146" s="468"/>
      <c r="E1146" s="468"/>
      <c r="F1146" s="461"/>
      <c r="G1146" s="461"/>
      <c r="H1146" s="461"/>
      <c r="I1146" s="228" t="s">
        <v>149</v>
      </c>
      <c r="J1146" s="470"/>
      <c r="K1146" s="105" t="s">
        <v>39</v>
      </c>
      <c r="L1146" s="319"/>
      <c r="M1146" s="319"/>
      <c r="N1146" s="102">
        <f>N1147</f>
        <v>0</v>
      </c>
      <c r="O1146" s="102">
        <f t="shared" ref="O1146:Q1146" si="631">O1147</f>
        <v>5.95</v>
      </c>
      <c r="P1146" s="102">
        <f t="shared" si="631"/>
        <v>0</v>
      </c>
      <c r="Q1146" s="102">
        <f t="shared" si="631"/>
        <v>0</v>
      </c>
      <c r="R1146" s="48">
        <f t="shared" si="629"/>
        <v>5.95</v>
      </c>
      <c r="S1146" s="30"/>
    </row>
    <row r="1147" spans="1:19" s="6" customFormat="1" ht="15">
      <c r="A1147" s="544"/>
      <c r="B1147" s="530"/>
      <c r="C1147" s="468"/>
      <c r="D1147" s="468"/>
      <c r="E1147" s="468"/>
      <c r="F1147" s="461"/>
      <c r="G1147" s="461"/>
      <c r="H1147" s="461"/>
      <c r="I1147" s="188" t="s">
        <v>25</v>
      </c>
      <c r="J1147" s="470"/>
      <c r="K1147" s="98" t="s">
        <v>26</v>
      </c>
      <c r="L1147" s="98"/>
      <c r="M1147" s="98"/>
      <c r="N1147" s="51">
        <v>0</v>
      </c>
      <c r="O1147" s="253">
        <v>5.95</v>
      </c>
      <c r="P1147" s="253">
        <v>0</v>
      </c>
      <c r="Q1147" s="130">
        <v>0</v>
      </c>
      <c r="R1147" s="48">
        <f t="shared" si="629"/>
        <v>5.95</v>
      </c>
      <c r="S1147" s="33"/>
    </row>
    <row r="1148" spans="1:19" s="6" customFormat="1" ht="25.5">
      <c r="A1148" s="544"/>
      <c r="B1148" s="530"/>
      <c r="C1148" s="468"/>
      <c r="D1148" s="468"/>
      <c r="E1148" s="468"/>
      <c r="F1148" s="461"/>
      <c r="G1148" s="461"/>
      <c r="H1148" s="461"/>
      <c r="I1148" s="228" t="s">
        <v>182</v>
      </c>
      <c r="J1148" s="470"/>
      <c r="K1148" s="105" t="s">
        <v>35</v>
      </c>
      <c r="L1148" s="319"/>
      <c r="M1148" s="319"/>
      <c r="N1148" s="102">
        <f>N1149</f>
        <v>0</v>
      </c>
      <c r="O1148" s="102">
        <f t="shared" ref="O1148" si="632">O1149</f>
        <v>7.8170000000000002</v>
      </c>
      <c r="P1148" s="102">
        <f t="shared" ref="P1148" si="633">P1149</f>
        <v>1.1930000000000001</v>
      </c>
      <c r="Q1148" s="102">
        <f t="shared" ref="Q1148" si="634">Q1149</f>
        <v>44.747</v>
      </c>
      <c r="R1148" s="48">
        <f t="shared" si="629"/>
        <v>53.756999999999998</v>
      </c>
      <c r="S1148" s="33"/>
    </row>
    <row r="1149" spans="1:19" s="6" customFormat="1" ht="15">
      <c r="A1149" s="544"/>
      <c r="B1149" s="530"/>
      <c r="C1149" s="468"/>
      <c r="D1149" s="468"/>
      <c r="E1149" s="468"/>
      <c r="F1149" s="461"/>
      <c r="G1149" s="461"/>
      <c r="H1149" s="461"/>
      <c r="I1149" s="188" t="s">
        <v>25</v>
      </c>
      <c r="J1149" s="470"/>
      <c r="K1149" s="98" t="s">
        <v>26</v>
      </c>
      <c r="L1149" s="98"/>
      <c r="M1149" s="98"/>
      <c r="N1149" s="51">
        <v>0</v>
      </c>
      <c r="O1149" s="253">
        <v>7.8170000000000002</v>
      </c>
      <c r="P1149" s="253">
        <v>1.1930000000000001</v>
      </c>
      <c r="Q1149" s="253">
        <v>44.747</v>
      </c>
      <c r="R1149" s="48">
        <f t="shared" si="629"/>
        <v>53.756999999999998</v>
      </c>
      <c r="S1149" s="33"/>
    </row>
    <row r="1150" spans="1:19" s="6" customFormat="1" ht="51">
      <c r="A1150" s="544"/>
      <c r="B1150" s="530"/>
      <c r="C1150" s="468"/>
      <c r="D1150" s="468"/>
      <c r="E1150" s="468"/>
      <c r="F1150" s="461"/>
      <c r="G1150" s="461"/>
      <c r="H1150" s="461"/>
      <c r="I1150" s="228" t="s">
        <v>299</v>
      </c>
      <c r="J1150" s="470"/>
      <c r="K1150" s="105" t="s">
        <v>186</v>
      </c>
      <c r="L1150" s="319"/>
      <c r="M1150" s="319"/>
      <c r="N1150" s="102">
        <f>N1151</f>
        <v>0</v>
      </c>
      <c r="O1150" s="102">
        <f t="shared" ref="O1150" si="635">O1151</f>
        <v>0</v>
      </c>
      <c r="P1150" s="102">
        <f t="shared" ref="P1150" si="636">P1151</f>
        <v>25.036999999999999</v>
      </c>
      <c r="Q1150" s="102">
        <f t="shared" ref="Q1150" si="637">Q1151</f>
        <v>78.804000000000002</v>
      </c>
      <c r="R1150" s="48">
        <f t="shared" si="629"/>
        <v>103.84100000000001</v>
      </c>
      <c r="S1150" s="33"/>
    </row>
    <row r="1151" spans="1:19" s="6" customFormat="1" ht="15">
      <c r="A1151" s="544"/>
      <c r="B1151" s="530"/>
      <c r="C1151" s="468"/>
      <c r="D1151" s="468"/>
      <c r="E1151" s="468"/>
      <c r="F1151" s="461"/>
      <c r="G1151" s="461"/>
      <c r="H1151" s="461"/>
      <c r="I1151" s="188" t="s">
        <v>25</v>
      </c>
      <c r="J1151" s="470"/>
      <c r="K1151" s="98" t="s">
        <v>26</v>
      </c>
      <c r="L1151" s="98"/>
      <c r="M1151" s="98"/>
      <c r="N1151" s="130">
        <v>0</v>
      </c>
      <c r="O1151" s="253">
        <v>0</v>
      </c>
      <c r="P1151" s="253">
        <v>25.036999999999999</v>
      </c>
      <c r="Q1151" s="253">
        <v>78.804000000000002</v>
      </c>
      <c r="R1151" s="48">
        <f t="shared" si="629"/>
        <v>103.84100000000001</v>
      </c>
      <c r="S1151" s="33"/>
    </row>
    <row r="1152" spans="1:19" s="6" customFormat="1" ht="25.5">
      <c r="A1152" s="544"/>
      <c r="B1152" s="530"/>
      <c r="C1152" s="468"/>
      <c r="D1152" s="468"/>
      <c r="E1152" s="468"/>
      <c r="F1152" s="461"/>
      <c r="G1152" s="461"/>
      <c r="H1152" s="461"/>
      <c r="I1152" s="233" t="s">
        <v>27</v>
      </c>
      <c r="J1152" s="470"/>
      <c r="K1152" s="105" t="s">
        <v>131</v>
      </c>
      <c r="L1152" s="319"/>
      <c r="M1152" s="319"/>
      <c r="N1152" s="102">
        <f>N1153</f>
        <v>0</v>
      </c>
      <c r="O1152" s="102">
        <f t="shared" ref="O1152:Q1152" si="638">O1153</f>
        <v>0</v>
      </c>
      <c r="P1152" s="102">
        <f t="shared" si="638"/>
        <v>0</v>
      </c>
      <c r="Q1152" s="102">
        <f t="shared" si="638"/>
        <v>1.4410000000000001</v>
      </c>
      <c r="R1152" s="48">
        <f t="shared" si="629"/>
        <v>1.4410000000000001</v>
      </c>
      <c r="S1152" s="33"/>
    </row>
    <row r="1153" spans="1:19" s="6" customFormat="1" ht="15">
      <c r="A1153" s="544"/>
      <c r="B1153" s="530"/>
      <c r="C1153" s="468"/>
      <c r="D1153" s="468"/>
      <c r="E1153" s="468"/>
      <c r="F1153" s="461"/>
      <c r="G1153" s="461"/>
      <c r="H1153" s="461"/>
      <c r="I1153" s="188" t="s">
        <v>25</v>
      </c>
      <c r="J1153" s="470"/>
      <c r="K1153" s="106" t="s">
        <v>26</v>
      </c>
      <c r="L1153" s="106"/>
      <c r="M1153" s="106"/>
      <c r="N1153" s="130">
        <v>0</v>
      </c>
      <c r="O1153" s="130">
        <v>0</v>
      </c>
      <c r="P1153" s="130">
        <v>0</v>
      </c>
      <c r="Q1153" s="253">
        <v>1.4410000000000001</v>
      </c>
      <c r="R1153" s="48">
        <f t="shared" si="629"/>
        <v>1.4410000000000001</v>
      </c>
      <c r="S1153" s="33"/>
    </row>
    <row r="1154" spans="1:19" s="6" customFormat="1" ht="15" customHeight="1">
      <c r="A1154" s="464">
        <v>12</v>
      </c>
      <c r="B1154" s="457" t="s">
        <v>440</v>
      </c>
      <c r="C1154" s="468"/>
      <c r="D1154" s="468"/>
      <c r="E1154" s="468"/>
      <c r="F1154" s="461"/>
      <c r="G1154" s="461"/>
      <c r="H1154" s="461"/>
      <c r="I1154" s="198" t="s">
        <v>22</v>
      </c>
      <c r="J1154" s="460">
        <v>124</v>
      </c>
      <c r="K1154" s="81"/>
      <c r="L1154" s="81"/>
      <c r="M1154" s="81"/>
      <c r="N1154" s="82">
        <f t="shared" ref="N1154" si="639">N1155+N1159+N1161+N1163+N1165+N1157</f>
        <v>0</v>
      </c>
      <c r="O1154" s="82">
        <f>O1155+O1159+O1161+O1163+O1165+O1157</f>
        <v>58.359699999999989</v>
      </c>
      <c r="P1154" s="82">
        <f t="shared" ref="P1154:Q1154" si="640">P1155+P1159+P1161+P1163+P1165+P1157</f>
        <v>93.237000000000009</v>
      </c>
      <c r="Q1154" s="82">
        <f t="shared" si="640"/>
        <v>79.727999999999994</v>
      </c>
      <c r="R1154" s="43">
        <f t="shared" ref="R1154:R1164" si="641">Q1154+P1154+O1154+N1154</f>
        <v>231.32470000000001</v>
      </c>
      <c r="S1154" s="84"/>
    </row>
    <row r="1155" spans="1:19" s="6" customFormat="1" ht="38.25">
      <c r="A1155" s="465"/>
      <c r="B1155" s="458"/>
      <c r="C1155" s="468"/>
      <c r="D1155" s="468"/>
      <c r="E1155" s="468"/>
      <c r="F1155" s="461"/>
      <c r="G1155" s="461"/>
      <c r="H1155" s="461"/>
      <c r="I1155" s="216" t="s">
        <v>33</v>
      </c>
      <c r="J1155" s="461"/>
      <c r="K1155" s="55" t="s">
        <v>24</v>
      </c>
      <c r="L1155" s="319"/>
      <c r="M1155" s="319"/>
      <c r="N1155" s="102">
        <f>N1156</f>
        <v>0</v>
      </c>
      <c r="O1155" s="102">
        <f t="shared" ref="O1155:P1159" si="642">O1156</f>
        <v>42.368699999999997</v>
      </c>
      <c r="P1155" s="102">
        <f t="shared" si="642"/>
        <v>62.506</v>
      </c>
      <c r="Q1155" s="102">
        <f>Q1156</f>
        <v>64.158000000000001</v>
      </c>
      <c r="R1155" s="48">
        <f t="shared" si="641"/>
        <v>169.03270000000001</v>
      </c>
      <c r="S1155" s="30"/>
    </row>
    <row r="1156" spans="1:19" s="6" customFormat="1" ht="15">
      <c r="A1156" s="465"/>
      <c r="B1156" s="458"/>
      <c r="C1156" s="468"/>
      <c r="D1156" s="468"/>
      <c r="E1156" s="468"/>
      <c r="F1156" s="461"/>
      <c r="G1156" s="461"/>
      <c r="H1156" s="461"/>
      <c r="I1156" s="204" t="s">
        <v>25</v>
      </c>
      <c r="J1156" s="461"/>
      <c r="K1156" s="98" t="s">
        <v>26</v>
      </c>
      <c r="L1156" s="106"/>
      <c r="M1156" s="106"/>
      <c r="N1156" s="107">
        <v>0</v>
      </c>
      <c r="O1156" s="253">
        <v>42.368699999999997</v>
      </c>
      <c r="P1156" s="253">
        <v>62.506</v>
      </c>
      <c r="Q1156" s="253">
        <v>64.158000000000001</v>
      </c>
      <c r="R1156" s="48">
        <f t="shared" si="641"/>
        <v>169.03270000000001</v>
      </c>
      <c r="S1156" s="107"/>
    </row>
    <row r="1157" spans="1:19" s="6" customFormat="1" ht="25.5">
      <c r="A1157" s="465"/>
      <c r="B1157" s="458"/>
      <c r="C1157" s="468"/>
      <c r="D1157" s="468"/>
      <c r="E1157" s="468"/>
      <c r="F1157" s="461"/>
      <c r="G1157" s="461"/>
      <c r="H1157" s="461"/>
      <c r="I1157" s="216" t="s">
        <v>298</v>
      </c>
      <c r="J1157" s="461"/>
      <c r="K1157" s="55" t="s">
        <v>37</v>
      </c>
      <c r="L1157" s="319"/>
      <c r="M1157" s="319"/>
      <c r="N1157" s="102">
        <f>N1158</f>
        <v>0</v>
      </c>
      <c r="O1157" s="102">
        <f t="shared" ref="O1157:Q1157" si="643">O1158</f>
        <v>4.6479999999999997</v>
      </c>
      <c r="P1157" s="102">
        <f t="shared" si="643"/>
        <v>8.6549999999999994</v>
      </c>
      <c r="Q1157" s="102">
        <f t="shared" si="643"/>
        <v>9.8620000000000001</v>
      </c>
      <c r="R1157" s="48">
        <f t="shared" si="641"/>
        <v>23.164999999999999</v>
      </c>
      <c r="S1157" s="107"/>
    </row>
    <row r="1158" spans="1:19" s="6" customFormat="1" ht="15">
      <c r="A1158" s="465"/>
      <c r="B1158" s="458"/>
      <c r="C1158" s="468"/>
      <c r="D1158" s="468"/>
      <c r="E1158" s="468"/>
      <c r="F1158" s="461"/>
      <c r="G1158" s="461"/>
      <c r="H1158" s="461"/>
      <c r="I1158" s="188" t="s">
        <v>25</v>
      </c>
      <c r="J1158" s="461"/>
      <c r="K1158" s="98" t="s">
        <v>26</v>
      </c>
      <c r="L1158" s="106"/>
      <c r="M1158" s="106"/>
      <c r="N1158" s="107">
        <v>0</v>
      </c>
      <c r="O1158" s="253">
        <v>4.6479999999999997</v>
      </c>
      <c r="P1158" s="253">
        <v>8.6549999999999994</v>
      </c>
      <c r="Q1158" s="253">
        <v>9.8620000000000001</v>
      </c>
      <c r="R1158" s="48">
        <f t="shared" si="641"/>
        <v>23.164999999999999</v>
      </c>
      <c r="S1158" s="107"/>
    </row>
    <row r="1159" spans="1:19" s="6" customFormat="1" ht="25.5">
      <c r="A1159" s="465"/>
      <c r="B1159" s="458"/>
      <c r="C1159" s="468"/>
      <c r="D1159" s="468"/>
      <c r="E1159" s="468"/>
      <c r="F1159" s="461"/>
      <c r="G1159" s="461"/>
      <c r="H1159" s="461"/>
      <c r="I1159" s="216" t="s">
        <v>181</v>
      </c>
      <c r="J1159" s="461"/>
      <c r="K1159" s="105" t="s">
        <v>90</v>
      </c>
      <c r="L1159" s="319"/>
      <c r="M1159" s="319"/>
      <c r="N1159" s="102">
        <f>N1160</f>
        <v>0</v>
      </c>
      <c r="O1159" s="102">
        <f t="shared" si="642"/>
        <v>8.3559999999999999</v>
      </c>
      <c r="P1159" s="102">
        <f t="shared" si="642"/>
        <v>16.728999999999999</v>
      </c>
      <c r="Q1159" s="102">
        <f>Q1160</f>
        <v>0</v>
      </c>
      <c r="R1159" s="48">
        <f t="shared" si="641"/>
        <v>25.085000000000001</v>
      </c>
      <c r="S1159" s="107"/>
    </row>
    <row r="1160" spans="1:19" s="6" customFormat="1" ht="15">
      <c r="A1160" s="465"/>
      <c r="B1160" s="458"/>
      <c r="C1160" s="468"/>
      <c r="D1160" s="468"/>
      <c r="E1160" s="468"/>
      <c r="F1160" s="461"/>
      <c r="G1160" s="461"/>
      <c r="H1160" s="461"/>
      <c r="I1160" s="188" t="s">
        <v>25</v>
      </c>
      <c r="J1160" s="461"/>
      <c r="K1160" s="106" t="s">
        <v>26</v>
      </c>
      <c r="L1160" s="106"/>
      <c r="M1160" s="106"/>
      <c r="N1160" s="107">
        <v>0</v>
      </c>
      <c r="O1160" s="253">
        <v>8.3559999999999999</v>
      </c>
      <c r="P1160" s="253">
        <v>16.728999999999999</v>
      </c>
      <c r="Q1160" s="253">
        <v>0</v>
      </c>
      <c r="R1160" s="48">
        <f t="shared" si="641"/>
        <v>25.085000000000001</v>
      </c>
      <c r="S1160" s="107"/>
    </row>
    <row r="1161" spans="1:19" s="6" customFormat="1" ht="25.5">
      <c r="A1161" s="465"/>
      <c r="B1161" s="458"/>
      <c r="C1161" s="468"/>
      <c r="D1161" s="468"/>
      <c r="E1161" s="468"/>
      <c r="F1161" s="461"/>
      <c r="G1161" s="461"/>
      <c r="H1161" s="461"/>
      <c r="I1161" s="228" t="s">
        <v>149</v>
      </c>
      <c r="J1161" s="461"/>
      <c r="K1161" s="105" t="s">
        <v>39</v>
      </c>
      <c r="L1161" s="319"/>
      <c r="M1161" s="319"/>
      <c r="N1161" s="102">
        <f>N1162</f>
        <v>0</v>
      </c>
      <c r="O1161" s="102">
        <f t="shared" ref="O1161:Q1161" si="644">O1162</f>
        <v>1.3</v>
      </c>
      <c r="P1161" s="102">
        <f t="shared" si="644"/>
        <v>2.7719999999999998</v>
      </c>
      <c r="Q1161" s="102">
        <f t="shared" si="644"/>
        <v>0</v>
      </c>
      <c r="R1161" s="48">
        <f t="shared" si="641"/>
        <v>4.0720000000000001</v>
      </c>
      <c r="S1161" s="30"/>
    </row>
    <row r="1162" spans="1:19" s="6" customFormat="1" ht="15">
      <c r="A1162" s="465"/>
      <c r="B1162" s="458"/>
      <c r="C1162" s="468"/>
      <c r="D1162" s="468"/>
      <c r="E1162" s="468"/>
      <c r="F1162" s="461"/>
      <c r="G1162" s="461"/>
      <c r="H1162" s="461"/>
      <c r="I1162" s="188" t="s">
        <v>25</v>
      </c>
      <c r="J1162" s="461"/>
      <c r="K1162" s="98" t="s">
        <v>26</v>
      </c>
      <c r="L1162" s="98"/>
      <c r="M1162" s="98"/>
      <c r="N1162" s="51">
        <v>0</v>
      </c>
      <c r="O1162" s="253">
        <v>1.3</v>
      </c>
      <c r="P1162" s="253">
        <v>2.7719999999999998</v>
      </c>
      <c r="Q1162" s="130">
        <v>0</v>
      </c>
      <c r="R1162" s="48">
        <f t="shared" si="641"/>
        <v>4.0720000000000001</v>
      </c>
      <c r="S1162" s="33"/>
    </row>
    <row r="1163" spans="1:19" s="6" customFormat="1" ht="25.5">
      <c r="A1163" s="465"/>
      <c r="B1163" s="458"/>
      <c r="C1163" s="468"/>
      <c r="D1163" s="468"/>
      <c r="E1163" s="468"/>
      <c r="F1163" s="461"/>
      <c r="G1163" s="461"/>
      <c r="H1163" s="461"/>
      <c r="I1163" s="228" t="s">
        <v>182</v>
      </c>
      <c r="J1163" s="461"/>
      <c r="K1163" s="105" t="s">
        <v>35</v>
      </c>
      <c r="L1163" s="319"/>
      <c r="M1163" s="319"/>
      <c r="N1163" s="102">
        <f>N1164</f>
        <v>0</v>
      </c>
      <c r="O1163" s="102">
        <f t="shared" ref="O1163:O1165" si="645">O1164</f>
        <v>1.6870000000000001</v>
      </c>
      <c r="P1163" s="102">
        <f t="shared" ref="P1163:P1165" si="646">P1164</f>
        <v>2.5750000000000002</v>
      </c>
      <c r="Q1163" s="102">
        <f t="shared" ref="Q1163:Q1165" si="647">Q1164</f>
        <v>5.4880000000000004</v>
      </c>
      <c r="R1163" s="48">
        <f t="shared" si="641"/>
        <v>9.75</v>
      </c>
      <c r="S1163" s="33"/>
    </row>
    <row r="1164" spans="1:19" s="6" customFormat="1" ht="15">
      <c r="A1164" s="465"/>
      <c r="B1164" s="458"/>
      <c r="C1164" s="468"/>
      <c r="D1164" s="468"/>
      <c r="E1164" s="468"/>
      <c r="F1164" s="461"/>
      <c r="G1164" s="461"/>
      <c r="H1164" s="461"/>
      <c r="I1164" s="188" t="s">
        <v>25</v>
      </c>
      <c r="J1164" s="461"/>
      <c r="K1164" s="98" t="s">
        <v>26</v>
      </c>
      <c r="L1164" s="98"/>
      <c r="M1164" s="98"/>
      <c r="N1164" s="51">
        <v>0</v>
      </c>
      <c r="O1164" s="253">
        <v>1.6870000000000001</v>
      </c>
      <c r="P1164" s="253">
        <v>2.5750000000000002</v>
      </c>
      <c r="Q1164" s="253">
        <v>5.4880000000000004</v>
      </c>
      <c r="R1164" s="48">
        <f t="shared" si="641"/>
        <v>9.75</v>
      </c>
      <c r="S1164" s="33"/>
    </row>
    <row r="1165" spans="1:19" s="6" customFormat="1" ht="15">
      <c r="A1165" s="465"/>
      <c r="B1165" s="458"/>
      <c r="C1165" s="468"/>
      <c r="D1165" s="468"/>
      <c r="E1165" s="468"/>
      <c r="F1165" s="461"/>
      <c r="G1165" s="461"/>
      <c r="H1165" s="461"/>
      <c r="I1165" s="421"/>
      <c r="J1165" s="461"/>
      <c r="K1165" s="403" t="s">
        <v>131</v>
      </c>
      <c r="L1165" s="106"/>
      <c r="M1165" s="106"/>
      <c r="N1165" s="102">
        <f>N1166</f>
        <v>0</v>
      </c>
      <c r="O1165" s="102">
        <f t="shared" si="645"/>
        <v>0</v>
      </c>
      <c r="P1165" s="102">
        <f t="shared" si="646"/>
        <v>0</v>
      </c>
      <c r="Q1165" s="102">
        <f t="shared" si="647"/>
        <v>0.22</v>
      </c>
      <c r="R1165" s="48">
        <f t="shared" ref="R1165:R1166" si="648">Q1165+P1165+O1165+N1165</f>
        <v>0.22</v>
      </c>
      <c r="S1165" s="400"/>
    </row>
    <row r="1166" spans="1:19" s="6" customFormat="1" ht="15">
      <c r="A1166" s="466"/>
      <c r="B1166" s="459"/>
      <c r="C1166" s="468"/>
      <c r="D1166" s="468"/>
      <c r="E1166" s="468"/>
      <c r="F1166" s="461"/>
      <c r="G1166" s="461"/>
      <c r="H1166" s="461"/>
      <c r="I1166" s="188" t="s">
        <v>25</v>
      </c>
      <c r="J1166" s="462"/>
      <c r="K1166" s="98" t="s">
        <v>26</v>
      </c>
      <c r="L1166" s="106"/>
      <c r="M1166" s="106"/>
      <c r="N1166" s="51">
        <v>0</v>
      </c>
      <c r="O1166" s="51">
        <v>0</v>
      </c>
      <c r="P1166" s="51">
        <v>0</v>
      </c>
      <c r="Q1166" s="51">
        <v>0.22</v>
      </c>
      <c r="R1166" s="48">
        <f t="shared" si="648"/>
        <v>0.22</v>
      </c>
      <c r="S1166" s="400"/>
    </row>
    <row r="1167" spans="1:19" s="6" customFormat="1" ht="15" customHeight="1">
      <c r="A1167" s="464">
        <v>13</v>
      </c>
      <c r="B1167" s="457" t="s">
        <v>441</v>
      </c>
      <c r="C1167" s="468"/>
      <c r="D1167" s="468"/>
      <c r="E1167" s="468"/>
      <c r="F1167" s="461"/>
      <c r="G1167" s="461"/>
      <c r="H1167" s="461"/>
      <c r="I1167" s="198" t="s">
        <v>22</v>
      </c>
      <c r="J1167" s="460">
        <v>124</v>
      </c>
      <c r="K1167" s="81"/>
      <c r="L1167" s="81"/>
      <c r="M1167" s="81"/>
      <c r="N1167" s="82">
        <f>N1168+N1172+N1174+N1176+N1170+N1178+N1180+N1181</f>
        <v>0</v>
      </c>
      <c r="O1167" s="82">
        <f>O1168+O1172+O1174+O1176+O1170+O1178+O1180+O1182</f>
        <v>240.95690000000002</v>
      </c>
      <c r="P1167" s="82">
        <f t="shared" ref="P1167:Q1167" si="649">P1168+P1172+P1174+P1176+P1170+P1178+P1180+P1182</f>
        <v>227.64400000000001</v>
      </c>
      <c r="Q1167" s="82">
        <f t="shared" si="649"/>
        <v>326.59899999999999</v>
      </c>
      <c r="R1167" s="43">
        <f t="shared" ref="R1167:R1183" si="650">Q1167+P1167+O1167+N1167</f>
        <v>795.19989999999996</v>
      </c>
      <c r="S1167" s="84"/>
    </row>
    <row r="1168" spans="1:19" s="6" customFormat="1" ht="38.25">
      <c r="A1168" s="465"/>
      <c r="B1168" s="458"/>
      <c r="C1168" s="468"/>
      <c r="D1168" s="468"/>
      <c r="E1168" s="468"/>
      <c r="F1168" s="461"/>
      <c r="G1168" s="461"/>
      <c r="H1168" s="461"/>
      <c r="I1168" s="216" t="s">
        <v>33</v>
      </c>
      <c r="J1168" s="461"/>
      <c r="K1168" s="55" t="s">
        <v>24</v>
      </c>
      <c r="L1168" s="319"/>
      <c r="M1168" s="319"/>
      <c r="N1168" s="102">
        <f>N1169</f>
        <v>0</v>
      </c>
      <c r="O1168" s="102">
        <f t="shared" ref="O1168:P1172" si="651">O1169</f>
        <v>85.486900000000006</v>
      </c>
      <c r="P1168" s="102">
        <f t="shared" si="651"/>
        <v>111.60899999999999</v>
      </c>
      <c r="Q1168" s="102">
        <f>Q1169</f>
        <v>108.087</v>
      </c>
      <c r="R1168" s="48">
        <f t="shared" si="650"/>
        <v>305.18290000000002</v>
      </c>
      <c r="S1168" s="30"/>
    </row>
    <row r="1169" spans="1:19" s="6" customFormat="1" ht="15">
      <c r="A1169" s="465"/>
      <c r="B1169" s="458"/>
      <c r="C1169" s="468"/>
      <c r="D1169" s="468"/>
      <c r="E1169" s="468"/>
      <c r="F1169" s="461"/>
      <c r="G1169" s="461"/>
      <c r="H1169" s="461"/>
      <c r="I1169" s="204" t="s">
        <v>25</v>
      </c>
      <c r="J1169" s="461"/>
      <c r="K1169" s="98" t="s">
        <v>26</v>
      </c>
      <c r="L1169" s="106"/>
      <c r="M1169" s="106"/>
      <c r="N1169" s="107">
        <v>0</v>
      </c>
      <c r="O1169" s="253">
        <v>85.486900000000006</v>
      </c>
      <c r="P1169" s="253">
        <v>111.60899999999999</v>
      </c>
      <c r="Q1169" s="253">
        <v>108.087</v>
      </c>
      <c r="R1169" s="48">
        <f t="shared" si="650"/>
        <v>305.18290000000002</v>
      </c>
      <c r="S1169" s="107"/>
    </row>
    <row r="1170" spans="1:19" s="6" customFormat="1" ht="25.5">
      <c r="A1170" s="465"/>
      <c r="B1170" s="458"/>
      <c r="C1170" s="468"/>
      <c r="D1170" s="468"/>
      <c r="E1170" s="468"/>
      <c r="F1170" s="461"/>
      <c r="G1170" s="461"/>
      <c r="H1170" s="461"/>
      <c r="I1170" s="216" t="s">
        <v>298</v>
      </c>
      <c r="J1170" s="461"/>
      <c r="K1170" s="55" t="s">
        <v>37</v>
      </c>
      <c r="L1170" s="319"/>
      <c r="M1170" s="319"/>
      <c r="N1170" s="102">
        <f>N1171</f>
        <v>0</v>
      </c>
      <c r="O1170" s="102">
        <f t="shared" ref="O1170:Q1170" si="652">O1171</f>
        <v>9.3309999999999995</v>
      </c>
      <c r="P1170" s="102">
        <f t="shared" si="652"/>
        <v>14.792999999999999</v>
      </c>
      <c r="Q1170" s="102">
        <f t="shared" si="652"/>
        <v>18.25</v>
      </c>
      <c r="R1170" s="48">
        <f t="shared" si="650"/>
        <v>42.373999999999995</v>
      </c>
      <c r="S1170" s="107"/>
    </row>
    <row r="1171" spans="1:19" s="6" customFormat="1" ht="15">
      <c r="A1171" s="465"/>
      <c r="B1171" s="458"/>
      <c r="C1171" s="468"/>
      <c r="D1171" s="468"/>
      <c r="E1171" s="468"/>
      <c r="F1171" s="461"/>
      <c r="G1171" s="461"/>
      <c r="H1171" s="461"/>
      <c r="I1171" s="188" t="s">
        <v>25</v>
      </c>
      <c r="J1171" s="461"/>
      <c r="K1171" s="98" t="s">
        <v>26</v>
      </c>
      <c r="L1171" s="106"/>
      <c r="M1171" s="106"/>
      <c r="N1171" s="107">
        <v>0</v>
      </c>
      <c r="O1171" s="253">
        <v>9.3309999999999995</v>
      </c>
      <c r="P1171" s="253">
        <v>14.792999999999999</v>
      </c>
      <c r="Q1171" s="253">
        <v>18.25</v>
      </c>
      <c r="R1171" s="48">
        <f t="shared" si="650"/>
        <v>42.373999999999995</v>
      </c>
      <c r="S1171" s="107"/>
    </row>
    <row r="1172" spans="1:19" s="6" customFormat="1" ht="25.5">
      <c r="A1172" s="465"/>
      <c r="B1172" s="458"/>
      <c r="C1172" s="468"/>
      <c r="D1172" s="468"/>
      <c r="E1172" s="468"/>
      <c r="F1172" s="461"/>
      <c r="G1172" s="461"/>
      <c r="H1172" s="461"/>
      <c r="I1172" s="216" t="s">
        <v>181</v>
      </c>
      <c r="J1172" s="461"/>
      <c r="K1172" s="105" t="s">
        <v>90</v>
      </c>
      <c r="L1172" s="319"/>
      <c r="M1172" s="319"/>
      <c r="N1172" s="102">
        <f>N1173</f>
        <v>0</v>
      </c>
      <c r="O1172" s="102">
        <f t="shared" si="651"/>
        <v>97.731999999999999</v>
      </c>
      <c r="P1172" s="102">
        <f t="shared" si="651"/>
        <v>82.688999999999993</v>
      </c>
      <c r="Q1172" s="102">
        <f>Q1173</f>
        <v>140.297</v>
      </c>
      <c r="R1172" s="48">
        <f t="shared" si="650"/>
        <v>320.71799999999996</v>
      </c>
      <c r="S1172" s="107"/>
    </row>
    <row r="1173" spans="1:19" s="6" customFormat="1" ht="15">
      <c r="A1173" s="465"/>
      <c r="B1173" s="458"/>
      <c r="C1173" s="468"/>
      <c r="D1173" s="468"/>
      <c r="E1173" s="468"/>
      <c r="F1173" s="461"/>
      <c r="G1173" s="461"/>
      <c r="H1173" s="461"/>
      <c r="I1173" s="188" t="s">
        <v>25</v>
      </c>
      <c r="J1173" s="461"/>
      <c r="K1173" s="106" t="s">
        <v>26</v>
      </c>
      <c r="L1173" s="106"/>
      <c r="M1173" s="106"/>
      <c r="N1173" s="107">
        <v>0</v>
      </c>
      <c r="O1173" s="253">
        <v>97.731999999999999</v>
      </c>
      <c r="P1173" s="253">
        <v>82.688999999999993</v>
      </c>
      <c r="Q1173" s="253">
        <v>140.297</v>
      </c>
      <c r="R1173" s="48">
        <f t="shared" si="650"/>
        <v>320.71799999999996</v>
      </c>
      <c r="S1173" s="107"/>
    </row>
    <row r="1174" spans="1:19" s="6" customFormat="1" ht="25.5">
      <c r="A1174" s="465"/>
      <c r="B1174" s="458"/>
      <c r="C1174" s="468"/>
      <c r="D1174" s="468"/>
      <c r="E1174" s="468"/>
      <c r="F1174" s="461"/>
      <c r="G1174" s="461"/>
      <c r="H1174" s="461"/>
      <c r="I1174" s="228" t="s">
        <v>149</v>
      </c>
      <c r="J1174" s="461"/>
      <c r="K1174" s="105" t="s">
        <v>39</v>
      </c>
      <c r="L1174" s="319"/>
      <c r="M1174" s="319"/>
      <c r="N1174" s="102">
        <f>N1175</f>
        <v>0</v>
      </c>
      <c r="O1174" s="102">
        <f t="shared" ref="O1174:Q1174" si="653">O1175</f>
        <v>3.5</v>
      </c>
      <c r="P1174" s="102">
        <f t="shared" si="653"/>
        <v>0</v>
      </c>
      <c r="Q1174" s="102">
        <f t="shared" si="653"/>
        <v>0</v>
      </c>
      <c r="R1174" s="48">
        <f t="shared" si="650"/>
        <v>3.5</v>
      </c>
      <c r="S1174" s="30"/>
    </row>
    <row r="1175" spans="1:19" s="6" customFormat="1" ht="15">
      <c r="A1175" s="465"/>
      <c r="B1175" s="458"/>
      <c r="C1175" s="468"/>
      <c r="D1175" s="468"/>
      <c r="E1175" s="468"/>
      <c r="F1175" s="461"/>
      <c r="G1175" s="461"/>
      <c r="H1175" s="461"/>
      <c r="I1175" s="188" t="s">
        <v>25</v>
      </c>
      <c r="J1175" s="461"/>
      <c r="K1175" s="98" t="s">
        <v>26</v>
      </c>
      <c r="L1175" s="98"/>
      <c r="M1175" s="98"/>
      <c r="N1175" s="51">
        <v>0</v>
      </c>
      <c r="O1175" s="253">
        <v>3.5</v>
      </c>
      <c r="P1175" s="253">
        <v>0</v>
      </c>
      <c r="Q1175" s="130">
        <v>0</v>
      </c>
      <c r="R1175" s="48">
        <f t="shared" si="650"/>
        <v>3.5</v>
      </c>
      <c r="S1175" s="33"/>
    </row>
    <row r="1176" spans="1:19" s="6" customFormat="1" ht="25.5">
      <c r="A1176" s="465"/>
      <c r="B1176" s="458"/>
      <c r="C1176" s="468"/>
      <c r="D1176" s="468"/>
      <c r="E1176" s="468"/>
      <c r="F1176" s="461"/>
      <c r="G1176" s="461"/>
      <c r="H1176" s="461"/>
      <c r="I1176" s="228" t="s">
        <v>182</v>
      </c>
      <c r="J1176" s="461"/>
      <c r="K1176" s="105" t="s">
        <v>35</v>
      </c>
      <c r="L1176" s="319"/>
      <c r="M1176" s="319"/>
      <c r="N1176" s="102">
        <f>N1177</f>
        <v>0</v>
      </c>
      <c r="O1176" s="102">
        <f t="shared" ref="O1176" si="654">O1177</f>
        <v>7.72</v>
      </c>
      <c r="P1176" s="102">
        <f t="shared" ref="P1176" si="655">P1177</f>
        <v>1.3919999999999999</v>
      </c>
      <c r="Q1176" s="102">
        <f t="shared" ref="Q1176" si="656">Q1177</f>
        <v>55.804000000000002</v>
      </c>
      <c r="R1176" s="48">
        <f t="shared" si="650"/>
        <v>64.916000000000011</v>
      </c>
      <c r="S1176" s="33"/>
    </row>
    <row r="1177" spans="1:19" s="6" customFormat="1" ht="15">
      <c r="A1177" s="465"/>
      <c r="B1177" s="458"/>
      <c r="C1177" s="468"/>
      <c r="D1177" s="468"/>
      <c r="E1177" s="468"/>
      <c r="F1177" s="461"/>
      <c r="G1177" s="461"/>
      <c r="H1177" s="461"/>
      <c r="I1177" s="188" t="s">
        <v>25</v>
      </c>
      <c r="J1177" s="461"/>
      <c r="K1177" s="98" t="s">
        <v>26</v>
      </c>
      <c r="L1177" s="98"/>
      <c r="M1177" s="98"/>
      <c r="N1177" s="51">
        <v>0</v>
      </c>
      <c r="O1177" s="253">
        <v>7.72</v>
      </c>
      <c r="P1177" s="253">
        <v>1.3919999999999999</v>
      </c>
      <c r="Q1177" s="253">
        <v>55.804000000000002</v>
      </c>
      <c r="R1177" s="48">
        <f t="shared" si="650"/>
        <v>64.916000000000011</v>
      </c>
      <c r="S1177" s="33"/>
    </row>
    <row r="1178" spans="1:19" s="6" customFormat="1" ht="51">
      <c r="A1178" s="465"/>
      <c r="B1178" s="458"/>
      <c r="C1178" s="468"/>
      <c r="D1178" s="468"/>
      <c r="E1178" s="468"/>
      <c r="F1178" s="461"/>
      <c r="G1178" s="461"/>
      <c r="H1178" s="461"/>
      <c r="I1178" s="228" t="s">
        <v>299</v>
      </c>
      <c r="J1178" s="461"/>
      <c r="K1178" s="105" t="s">
        <v>186</v>
      </c>
      <c r="L1178" s="319"/>
      <c r="M1178" s="319"/>
      <c r="N1178" s="102">
        <f>N1179</f>
        <v>0</v>
      </c>
      <c r="O1178" s="102">
        <f t="shared" ref="O1178" si="657">O1179</f>
        <v>2.5379999999999998</v>
      </c>
      <c r="P1178" s="102">
        <f t="shared" ref="P1178" si="658">P1179</f>
        <v>17.161000000000001</v>
      </c>
      <c r="Q1178" s="102">
        <f t="shared" ref="Q1178" si="659">Q1179</f>
        <v>3.6669999999999998</v>
      </c>
      <c r="R1178" s="48">
        <f t="shared" si="650"/>
        <v>23.366000000000003</v>
      </c>
      <c r="S1178" s="30"/>
    </row>
    <row r="1179" spans="1:19" s="6" customFormat="1" ht="15">
      <c r="A1179" s="465"/>
      <c r="B1179" s="458"/>
      <c r="C1179" s="468"/>
      <c r="D1179" s="468"/>
      <c r="E1179" s="468"/>
      <c r="F1179" s="461"/>
      <c r="G1179" s="461"/>
      <c r="H1179" s="461"/>
      <c r="I1179" s="188" t="s">
        <v>25</v>
      </c>
      <c r="J1179" s="461"/>
      <c r="K1179" s="98" t="s">
        <v>26</v>
      </c>
      <c r="L1179" s="98"/>
      <c r="M1179" s="98"/>
      <c r="N1179" s="51">
        <v>0</v>
      </c>
      <c r="O1179" s="51">
        <v>2.5379999999999998</v>
      </c>
      <c r="P1179" s="51">
        <v>17.161000000000001</v>
      </c>
      <c r="Q1179" s="51">
        <v>3.6669999999999998</v>
      </c>
      <c r="R1179" s="48">
        <f t="shared" si="650"/>
        <v>23.366000000000003</v>
      </c>
      <c r="S1179" s="30"/>
    </row>
    <row r="1180" spans="1:19" s="6" customFormat="1" ht="25.5">
      <c r="A1180" s="465"/>
      <c r="B1180" s="458"/>
      <c r="C1180" s="468"/>
      <c r="D1180" s="468"/>
      <c r="E1180" s="468"/>
      <c r="F1180" s="461"/>
      <c r="G1180" s="461"/>
      <c r="H1180" s="461"/>
      <c r="I1180" s="233" t="s">
        <v>435</v>
      </c>
      <c r="J1180" s="461"/>
      <c r="K1180" s="105" t="s">
        <v>57</v>
      </c>
      <c r="L1180" s="319"/>
      <c r="M1180" s="319"/>
      <c r="N1180" s="102">
        <f>N1181</f>
        <v>0</v>
      </c>
      <c r="O1180" s="102">
        <f t="shared" ref="O1180:O1182" si="660">O1181</f>
        <v>34.649000000000001</v>
      </c>
      <c r="P1180" s="102">
        <f t="shared" ref="P1180:P1182" si="661">P1181</f>
        <v>0</v>
      </c>
      <c r="Q1180" s="102">
        <f t="shared" ref="Q1180:Q1182" si="662">Q1181</f>
        <v>0</v>
      </c>
      <c r="R1180" s="48">
        <f t="shared" ref="R1180" si="663">Q1180+P1180+O1180+N1180</f>
        <v>34.649000000000001</v>
      </c>
      <c r="S1180" s="30"/>
    </row>
    <row r="1181" spans="1:19" s="6" customFormat="1" ht="15">
      <c r="A1181" s="465"/>
      <c r="B1181" s="458"/>
      <c r="C1181" s="468"/>
      <c r="D1181" s="468"/>
      <c r="E1181" s="468"/>
      <c r="F1181" s="461"/>
      <c r="G1181" s="461"/>
      <c r="H1181" s="461"/>
      <c r="I1181" s="188" t="s">
        <v>25</v>
      </c>
      <c r="J1181" s="461"/>
      <c r="K1181" s="98" t="s">
        <v>26</v>
      </c>
      <c r="L1181" s="98"/>
      <c r="M1181" s="98"/>
      <c r="N1181" s="51">
        <v>0</v>
      </c>
      <c r="O1181" s="51">
        <v>34.649000000000001</v>
      </c>
      <c r="P1181" s="51">
        <v>0</v>
      </c>
      <c r="Q1181" s="51">
        <v>0</v>
      </c>
      <c r="R1181" s="48">
        <f t="shared" si="650"/>
        <v>34.649000000000001</v>
      </c>
      <c r="S1181" s="30"/>
    </row>
    <row r="1182" spans="1:19" s="6" customFormat="1" ht="25.5">
      <c r="A1182" s="465"/>
      <c r="B1182" s="458"/>
      <c r="C1182" s="468"/>
      <c r="D1182" s="468"/>
      <c r="E1182" s="468"/>
      <c r="F1182" s="461"/>
      <c r="G1182" s="461"/>
      <c r="H1182" s="461"/>
      <c r="I1182" s="445" t="s">
        <v>27</v>
      </c>
      <c r="J1182" s="461"/>
      <c r="K1182" s="408" t="s">
        <v>131</v>
      </c>
      <c r="L1182" s="106"/>
      <c r="M1182" s="106"/>
      <c r="N1182" s="102">
        <f>N1183</f>
        <v>0</v>
      </c>
      <c r="O1182" s="102">
        <f t="shared" si="660"/>
        <v>0</v>
      </c>
      <c r="P1182" s="102">
        <f t="shared" si="661"/>
        <v>0</v>
      </c>
      <c r="Q1182" s="102">
        <f t="shared" si="662"/>
        <v>0.49399999999999999</v>
      </c>
      <c r="R1182" s="48">
        <f t="shared" si="650"/>
        <v>0.49399999999999999</v>
      </c>
      <c r="S1182" s="404"/>
    </row>
    <row r="1183" spans="1:19" s="6" customFormat="1" ht="15">
      <c r="A1183" s="466"/>
      <c r="B1183" s="459"/>
      <c r="C1183" s="468"/>
      <c r="D1183" s="468"/>
      <c r="E1183" s="468"/>
      <c r="F1183" s="461"/>
      <c r="G1183" s="461"/>
      <c r="H1183" s="461"/>
      <c r="I1183" s="188" t="s">
        <v>25</v>
      </c>
      <c r="J1183" s="462"/>
      <c r="K1183" s="98" t="s">
        <v>26</v>
      </c>
      <c r="L1183" s="106"/>
      <c r="M1183" s="106"/>
      <c r="N1183" s="51">
        <v>0</v>
      </c>
      <c r="O1183" s="51">
        <v>0</v>
      </c>
      <c r="P1183" s="51">
        <v>0</v>
      </c>
      <c r="Q1183" s="107">
        <v>0.49399999999999999</v>
      </c>
      <c r="R1183" s="48">
        <f t="shared" si="650"/>
        <v>0.49399999999999999</v>
      </c>
      <c r="S1183" s="404"/>
    </row>
    <row r="1184" spans="1:19" s="6" customFormat="1" ht="15" customHeight="1">
      <c r="A1184" s="544">
        <v>14</v>
      </c>
      <c r="B1184" s="530" t="s">
        <v>442</v>
      </c>
      <c r="C1184" s="468"/>
      <c r="D1184" s="468"/>
      <c r="E1184" s="468"/>
      <c r="F1184" s="461"/>
      <c r="G1184" s="461"/>
      <c r="H1184" s="461"/>
      <c r="I1184" s="198" t="s">
        <v>22</v>
      </c>
      <c r="J1184" s="470">
        <v>451</v>
      </c>
      <c r="K1184" s="81"/>
      <c r="L1184" s="81"/>
      <c r="M1184" s="81"/>
      <c r="N1184" s="82">
        <f>N1185+N1187+N1189+N1191+N1193+N1195+N1197</f>
        <v>0</v>
      </c>
      <c r="O1184" s="82">
        <f t="shared" ref="O1184:Q1184" si="664">O1185+O1187+O1189+O1191+O1193+O1195+O1197</f>
        <v>0</v>
      </c>
      <c r="P1184" s="82">
        <f t="shared" si="664"/>
        <v>251.00900000000001</v>
      </c>
      <c r="Q1184" s="82">
        <f t="shared" si="664"/>
        <v>390.86899999999997</v>
      </c>
      <c r="R1184" s="43">
        <f t="shared" ref="R1184:R1206" si="665">Q1184+P1184+O1184+N1184</f>
        <v>641.87799999999993</v>
      </c>
      <c r="S1184" s="84"/>
    </row>
    <row r="1185" spans="1:19" s="6" customFormat="1" ht="63.75">
      <c r="A1185" s="544"/>
      <c r="B1185" s="530"/>
      <c r="C1185" s="468"/>
      <c r="D1185" s="468"/>
      <c r="E1185" s="468"/>
      <c r="F1185" s="461"/>
      <c r="G1185" s="461"/>
      <c r="H1185" s="461"/>
      <c r="I1185" s="233" t="s">
        <v>443</v>
      </c>
      <c r="J1185" s="470"/>
      <c r="K1185" s="105" t="s">
        <v>24</v>
      </c>
      <c r="L1185" s="319"/>
      <c r="M1185" s="319"/>
      <c r="N1185" s="102">
        <f t="shared" ref="N1185" si="666">N1186</f>
        <v>0</v>
      </c>
      <c r="O1185" s="102">
        <f t="shared" ref="O1185:P1185" si="667">O1186</f>
        <v>0</v>
      </c>
      <c r="P1185" s="102">
        <f t="shared" si="667"/>
        <v>62.869199999999999</v>
      </c>
      <c r="Q1185" s="102">
        <f t="shared" ref="Q1185" si="668">Q1186</f>
        <v>110.583</v>
      </c>
      <c r="R1185" s="48">
        <f t="shared" si="665"/>
        <v>173.4522</v>
      </c>
      <c r="S1185" s="30"/>
    </row>
    <row r="1186" spans="1:19" s="6" customFormat="1" ht="15">
      <c r="A1186" s="544"/>
      <c r="B1186" s="530"/>
      <c r="C1186" s="468"/>
      <c r="D1186" s="468"/>
      <c r="E1186" s="468"/>
      <c r="F1186" s="461"/>
      <c r="G1186" s="461"/>
      <c r="H1186" s="461"/>
      <c r="I1186" s="188" t="s">
        <v>25</v>
      </c>
      <c r="J1186" s="470"/>
      <c r="K1186" s="106" t="s">
        <v>26</v>
      </c>
      <c r="L1186" s="106"/>
      <c r="M1186" s="106"/>
      <c r="N1186" s="107">
        <v>0</v>
      </c>
      <c r="O1186" s="107">
        <v>0</v>
      </c>
      <c r="P1186" s="107">
        <v>62.869199999999999</v>
      </c>
      <c r="Q1186" s="107">
        <v>110.583</v>
      </c>
      <c r="R1186" s="48">
        <f t="shared" si="665"/>
        <v>173.4522</v>
      </c>
      <c r="S1186" s="30"/>
    </row>
    <row r="1187" spans="1:19" s="6" customFormat="1" ht="89.25">
      <c r="A1187" s="544"/>
      <c r="B1187" s="530"/>
      <c r="C1187" s="468"/>
      <c r="D1187" s="468"/>
      <c r="E1187" s="468"/>
      <c r="F1187" s="461"/>
      <c r="G1187" s="461"/>
      <c r="H1187" s="461"/>
      <c r="I1187" s="233" t="s">
        <v>194</v>
      </c>
      <c r="J1187" s="470"/>
      <c r="K1187" s="105" t="s">
        <v>114</v>
      </c>
      <c r="L1187" s="319"/>
      <c r="M1187" s="319"/>
      <c r="N1187" s="102">
        <f t="shared" ref="N1187" si="669">N1188</f>
        <v>0</v>
      </c>
      <c r="O1187" s="102">
        <f t="shared" ref="O1187" si="670">O1188</f>
        <v>0</v>
      </c>
      <c r="P1187" s="102">
        <f t="shared" ref="P1187" si="671">P1188</f>
        <v>59.738999999999997</v>
      </c>
      <c r="Q1187" s="102">
        <f t="shared" ref="Q1187" si="672">Q1188</f>
        <v>0</v>
      </c>
      <c r="R1187" s="48">
        <f t="shared" si="665"/>
        <v>59.738999999999997</v>
      </c>
      <c r="S1187" s="30"/>
    </row>
    <row r="1188" spans="1:19" s="6" customFormat="1" ht="15">
      <c r="A1188" s="544"/>
      <c r="B1188" s="530"/>
      <c r="C1188" s="468"/>
      <c r="D1188" s="468"/>
      <c r="E1188" s="468"/>
      <c r="F1188" s="461"/>
      <c r="G1188" s="461"/>
      <c r="H1188" s="461"/>
      <c r="I1188" s="188" t="s">
        <v>25</v>
      </c>
      <c r="J1188" s="470"/>
      <c r="K1188" s="106" t="s">
        <v>26</v>
      </c>
      <c r="L1188" s="106"/>
      <c r="M1188" s="106"/>
      <c r="N1188" s="107">
        <v>0</v>
      </c>
      <c r="O1188" s="107">
        <v>0</v>
      </c>
      <c r="P1188" s="107">
        <v>59.738999999999997</v>
      </c>
      <c r="Q1188" s="107">
        <v>0</v>
      </c>
      <c r="R1188" s="48">
        <f t="shared" si="665"/>
        <v>59.738999999999997</v>
      </c>
      <c r="S1188" s="30"/>
    </row>
    <row r="1189" spans="1:19" s="6" customFormat="1" ht="15">
      <c r="A1189" s="544"/>
      <c r="B1189" s="530"/>
      <c r="C1189" s="468"/>
      <c r="D1189" s="468"/>
      <c r="E1189" s="468"/>
      <c r="F1189" s="461"/>
      <c r="G1189" s="461"/>
      <c r="H1189" s="461"/>
      <c r="I1189" s="255" t="s">
        <v>50</v>
      </c>
      <c r="J1189" s="470"/>
      <c r="K1189" s="105" t="s">
        <v>37</v>
      </c>
      <c r="L1189" s="319"/>
      <c r="M1189" s="319"/>
      <c r="N1189" s="102">
        <f t="shared" ref="N1189:Q1189" si="673">N1190</f>
        <v>0</v>
      </c>
      <c r="O1189" s="102">
        <f t="shared" si="673"/>
        <v>0</v>
      </c>
      <c r="P1189" s="102">
        <f t="shared" si="673"/>
        <v>0</v>
      </c>
      <c r="Q1189" s="102">
        <f t="shared" si="673"/>
        <v>0.318</v>
      </c>
      <c r="R1189" s="48">
        <f t="shared" si="665"/>
        <v>0.318</v>
      </c>
      <c r="S1189" s="30"/>
    </row>
    <row r="1190" spans="1:19" s="6" customFormat="1" ht="15">
      <c r="A1190" s="544"/>
      <c r="B1190" s="530"/>
      <c r="C1190" s="468"/>
      <c r="D1190" s="468"/>
      <c r="E1190" s="468"/>
      <c r="F1190" s="461"/>
      <c r="G1190" s="461"/>
      <c r="H1190" s="461"/>
      <c r="I1190" s="188" t="s">
        <v>25</v>
      </c>
      <c r="J1190" s="470"/>
      <c r="K1190" s="106" t="s">
        <v>26</v>
      </c>
      <c r="L1190" s="106"/>
      <c r="M1190" s="106"/>
      <c r="N1190" s="107">
        <v>0</v>
      </c>
      <c r="O1190" s="107">
        <v>0</v>
      </c>
      <c r="P1190" s="107">
        <v>0</v>
      </c>
      <c r="Q1190" s="107">
        <v>0.318</v>
      </c>
      <c r="R1190" s="48">
        <f t="shared" si="665"/>
        <v>0.318</v>
      </c>
      <c r="S1190" s="30"/>
    </row>
    <row r="1191" spans="1:19" s="6" customFormat="1" ht="38.25">
      <c r="A1191" s="544"/>
      <c r="B1191" s="530"/>
      <c r="C1191" s="468"/>
      <c r="D1191" s="468"/>
      <c r="E1191" s="468"/>
      <c r="F1191" s="461"/>
      <c r="G1191" s="461"/>
      <c r="H1191" s="461"/>
      <c r="I1191" s="255" t="s">
        <v>51</v>
      </c>
      <c r="J1191" s="470"/>
      <c r="K1191" s="105" t="s">
        <v>52</v>
      </c>
      <c r="L1191" s="319"/>
      <c r="M1191" s="319"/>
      <c r="N1191" s="102">
        <f t="shared" ref="N1191:Q1191" si="674">N1192</f>
        <v>0</v>
      </c>
      <c r="O1191" s="102">
        <f t="shared" si="674"/>
        <v>0</v>
      </c>
      <c r="P1191" s="102">
        <f t="shared" si="674"/>
        <v>105.541</v>
      </c>
      <c r="Q1191" s="102">
        <f t="shared" si="674"/>
        <v>272.61099999999999</v>
      </c>
      <c r="R1191" s="48">
        <f t="shared" si="665"/>
        <v>378.15199999999999</v>
      </c>
      <c r="S1191" s="30"/>
    </row>
    <row r="1192" spans="1:19" s="6" customFormat="1" ht="15">
      <c r="A1192" s="544"/>
      <c r="B1192" s="530"/>
      <c r="C1192" s="468"/>
      <c r="D1192" s="468"/>
      <c r="E1192" s="468"/>
      <c r="F1192" s="461"/>
      <c r="G1192" s="461"/>
      <c r="H1192" s="461"/>
      <c r="I1192" s="188" t="s">
        <v>25</v>
      </c>
      <c r="J1192" s="470"/>
      <c r="K1192" s="106" t="s">
        <v>26</v>
      </c>
      <c r="L1192" s="106"/>
      <c r="M1192" s="106"/>
      <c r="N1192" s="107">
        <v>0</v>
      </c>
      <c r="O1192" s="107">
        <v>0</v>
      </c>
      <c r="P1192" s="107">
        <v>105.541</v>
      </c>
      <c r="Q1192" s="107">
        <v>272.61099999999999</v>
      </c>
      <c r="R1192" s="48">
        <f t="shared" si="665"/>
        <v>378.15199999999999</v>
      </c>
      <c r="S1192" s="30"/>
    </row>
    <row r="1193" spans="1:19" s="6" customFormat="1" ht="38.25">
      <c r="A1193" s="544"/>
      <c r="B1193" s="530"/>
      <c r="C1193" s="468"/>
      <c r="D1193" s="468"/>
      <c r="E1193" s="468"/>
      <c r="F1193" s="461"/>
      <c r="G1193" s="461"/>
      <c r="H1193" s="461"/>
      <c r="I1193" s="255" t="s">
        <v>53</v>
      </c>
      <c r="J1193" s="470"/>
      <c r="K1193" s="105" t="s">
        <v>54</v>
      </c>
      <c r="L1193" s="319"/>
      <c r="M1193" s="319"/>
      <c r="N1193" s="102">
        <f t="shared" ref="N1193:Q1193" si="675">N1194</f>
        <v>0</v>
      </c>
      <c r="O1193" s="102">
        <f t="shared" si="675"/>
        <v>0</v>
      </c>
      <c r="P1193" s="102">
        <f t="shared" si="675"/>
        <v>2.5150000000000001</v>
      </c>
      <c r="Q1193" s="102">
        <f t="shared" si="675"/>
        <v>4.907</v>
      </c>
      <c r="R1193" s="48">
        <f t="shared" si="665"/>
        <v>7.4220000000000006</v>
      </c>
      <c r="S1193" s="30"/>
    </row>
    <row r="1194" spans="1:19" s="6" customFormat="1" ht="15">
      <c r="A1194" s="544"/>
      <c r="B1194" s="530"/>
      <c r="C1194" s="468"/>
      <c r="D1194" s="468"/>
      <c r="E1194" s="468"/>
      <c r="F1194" s="461"/>
      <c r="G1194" s="461"/>
      <c r="H1194" s="461"/>
      <c r="I1194" s="188" t="s">
        <v>25</v>
      </c>
      <c r="J1194" s="470"/>
      <c r="K1194" s="106" t="s">
        <v>26</v>
      </c>
      <c r="L1194" s="106"/>
      <c r="M1194" s="106"/>
      <c r="N1194" s="107">
        <v>0</v>
      </c>
      <c r="O1194" s="107">
        <v>0</v>
      </c>
      <c r="P1194" s="107">
        <v>2.5150000000000001</v>
      </c>
      <c r="Q1194" s="107">
        <v>4.907</v>
      </c>
      <c r="R1194" s="48">
        <f t="shared" si="665"/>
        <v>7.4220000000000006</v>
      </c>
      <c r="S1194" s="30"/>
    </row>
    <row r="1195" spans="1:19" s="6" customFormat="1" ht="51">
      <c r="A1195" s="544"/>
      <c r="B1195" s="530"/>
      <c r="C1195" s="468"/>
      <c r="D1195" s="468"/>
      <c r="E1195" s="468"/>
      <c r="F1195" s="461"/>
      <c r="G1195" s="461"/>
      <c r="H1195" s="461"/>
      <c r="I1195" s="255" t="s">
        <v>55</v>
      </c>
      <c r="J1195" s="470"/>
      <c r="K1195" s="105" t="s">
        <v>35</v>
      </c>
      <c r="L1195" s="319"/>
      <c r="M1195" s="319"/>
      <c r="N1195" s="102">
        <f t="shared" ref="N1195:Q1195" si="676">N1196</f>
        <v>0</v>
      </c>
      <c r="O1195" s="102">
        <f t="shared" si="676"/>
        <v>0</v>
      </c>
      <c r="P1195" s="102">
        <f t="shared" si="676"/>
        <v>3.7898000000000001</v>
      </c>
      <c r="Q1195" s="102">
        <f t="shared" si="676"/>
        <v>2.4500000000000002</v>
      </c>
      <c r="R1195" s="48">
        <f t="shared" si="665"/>
        <v>6.2398000000000007</v>
      </c>
      <c r="S1195" s="30"/>
    </row>
    <row r="1196" spans="1:19" s="6" customFormat="1" ht="15">
      <c r="A1196" s="544"/>
      <c r="B1196" s="530"/>
      <c r="C1196" s="468"/>
      <c r="D1196" s="468"/>
      <c r="E1196" s="468"/>
      <c r="F1196" s="461"/>
      <c r="G1196" s="461"/>
      <c r="H1196" s="461"/>
      <c r="I1196" s="188" t="s">
        <v>25</v>
      </c>
      <c r="J1196" s="470"/>
      <c r="K1196" s="106" t="s">
        <v>26</v>
      </c>
      <c r="L1196" s="106"/>
      <c r="M1196" s="106"/>
      <c r="N1196" s="107">
        <v>0</v>
      </c>
      <c r="O1196" s="107">
        <v>0</v>
      </c>
      <c r="P1196" s="107">
        <v>3.7898000000000001</v>
      </c>
      <c r="Q1196" s="107">
        <v>2.4500000000000002</v>
      </c>
      <c r="R1196" s="48">
        <f t="shared" si="665"/>
        <v>6.2398000000000007</v>
      </c>
      <c r="S1196" s="30"/>
    </row>
    <row r="1197" spans="1:19" s="6" customFormat="1" ht="51">
      <c r="A1197" s="544"/>
      <c r="B1197" s="530"/>
      <c r="C1197" s="468"/>
      <c r="D1197" s="468"/>
      <c r="E1197" s="468"/>
      <c r="F1197" s="461"/>
      <c r="G1197" s="461"/>
      <c r="H1197" s="461"/>
      <c r="I1197" s="255" t="s">
        <v>63</v>
      </c>
      <c r="J1197" s="470"/>
      <c r="K1197" s="105" t="s">
        <v>64</v>
      </c>
      <c r="L1197" s="319"/>
      <c r="M1197" s="319"/>
      <c r="N1197" s="102">
        <f t="shared" ref="N1197" si="677">N1198</f>
        <v>0</v>
      </c>
      <c r="O1197" s="102">
        <f t="shared" ref="O1197" si="678">O1198</f>
        <v>0</v>
      </c>
      <c r="P1197" s="102">
        <f t="shared" ref="P1197" si="679">P1198</f>
        <v>16.555</v>
      </c>
      <c r="Q1197" s="102">
        <f t="shared" ref="Q1197" si="680">Q1198</f>
        <v>0</v>
      </c>
      <c r="R1197" s="48">
        <f t="shared" si="665"/>
        <v>16.555</v>
      </c>
      <c r="S1197" s="30"/>
    </row>
    <row r="1198" spans="1:19" s="6" customFormat="1" ht="15">
      <c r="A1198" s="544"/>
      <c r="B1198" s="530"/>
      <c r="C1198" s="468"/>
      <c r="D1198" s="468"/>
      <c r="E1198" s="468"/>
      <c r="F1198" s="461"/>
      <c r="G1198" s="461"/>
      <c r="H1198" s="461"/>
      <c r="I1198" s="188" t="s">
        <v>25</v>
      </c>
      <c r="J1198" s="470"/>
      <c r="K1198" s="106" t="s">
        <v>26</v>
      </c>
      <c r="L1198" s="106"/>
      <c r="M1198" s="106"/>
      <c r="N1198" s="107">
        <v>0</v>
      </c>
      <c r="O1198" s="107">
        <v>0</v>
      </c>
      <c r="P1198" s="252">
        <v>16.555</v>
      </c>
      <c r="Q1198" s="256">
        <v>0</v>
      </c>
      <c r="R1198" s="48">
        <f t="shared" si="665"/>
        <v>16.555</v>
      </c>
      <c r="S1198" s="30"/>
    </row>
    <row r="1199" spans="1:19" s="6" customFormat="1" ht="15" customHeight="1">
      <c r="A1199" s="464">
        <v>15</v>
      </c>
      <c r="B1199" s="457" t="s">
        <v>444</v>
      </c>
      <c r="C1199" s="468"/>
      <c r="D1199" s="468"/>
      <c r="E1199" s="468"/>
      <c r="F1199" s="461"/>
      <c r="G1199" s="461"/>
      <c r="H1199" s="461"/>
      <c r="I1199" s="198" t="s">
        <v>22</v>
      </c>
      <c r="J1199" s="470">
        <v>451</v>
      </c>
      <c r="K1199" s="81"/>
      <c r="L1199" s="81"/>
      <c r="M1199" s="81"/>
      <c r="N1199" s="82">
        <f>N1200+N1202+N1204</f>
        <v>0</v>
      </c>
      <c r="O1199" s="82">
        <f t="shared" ref="O1199:Q1199" si="681">O1200+O1202+O1204</f>
        <v>430.04970000000003</v>
      </c>
      <c r="P1199" s="82">
        <f t="shared" si="681"/>
        <v>474.90800000000002</v>
      </c>
      <c r="Q1199" s="82">
        <f t="shared" si="681"/>
        <v>388.83299999999997</v>
      </c>
      <c r="R1199" s="43">
        <f t="shared" ref="R1199" si="682">Q1199+P1199+O1199+N1199</f>
        <v>1293.7907</v>
      </c>
      <c r="S1199" s="84"/>
    </row>
    <row r="1200" spans="1:19" s="6" customFormat="1" ht="25.5">
      <c r="A1200" s="465"/>
      <c r="B1200" s="458"/>
      <c r="C1200" s="468"/>
      <c r="D1200" s="468"/>
      <c r="E1200" s="468"/>
      <c r="F1200" s="461"/>
      <c r="G1200" s="461"/>
      <c r="H1200" s="461"/>
      <c r="I1200" s="255" t="s">
        <v>56</v>
      </c>
      <c r="J1200" s="470"/>
      <c r="K1200" s="105" t="s">
        <v>57</v>
      </c>
      <c r="L1200" s="319"/>
      <c r="M1200" s="319"/>
      <c r="N1200" s="102">
        <f>N1201</f>
        <v>0</v>
      </c>
      <c r="O1200" s="102">
        <f t="shared" ref="O1200:Q1200" si="683">O1201</f>
        <v>261.41370000000001</v>
      </c>
      <c r="P1200" s="102">
        <f t="shared" si="683"/>
        <v>0</v>
      </c>
      <c r="Q1200" s="102">
        <f t="shared" si="683"/>
        <v>0</v>
      </c>
      <c r="R1200" s="48">
        <f t="shared" si="665"/>
        <v>261.41370000000001</v>
      </c>
      <c r="S1200" s="44"/>
    </row>
    <row r="1201" spans="1:19" s="6" customFormat="1" ht="15">
      <c r="A1201" s="465"/>
      <c r="B1201" s="458"/>
      <c r="C1201" s="468"/>
      <c r="D1201" s="468"/>
      <c r="E1201" s="468"/>
      <c r="F1201" s="461"/>
      <c r="G1201" s="461"/>
      <c r="H1201" s="461"/>
      <c r="I1201" s="254" t="s">
        <v>25</v>
      </c>
      <c r="J1201" s="470"/>
      <c r="K1201" s="106" t="s">
        <v>26</v>
      </c>
      <c r="L1201" s="106"/>
      <c r="M1201" s="106"/>
      <c r="N1201" s="107">
        <v>0</v>
      </c>
      <c r="O1201" s="107">
        <v>261.41370000000001</v>
      </c>
      <c r="P1201" s="107">
        <v>0</v>
      </c>
      <c r="Q1201" s="107">
        <v>0</v>
      </c>
      <c r="R1201" s="48">
        <f t="shared" si="665"/>
        <v>261.41370000000001</v>
      </c>
      <c r="S1201" s="30"/>
    </row>
    <row r="1202" spans="1:19" s="6" customFormat="1" ht="38.25">
      <c r="A1202" s="465"/>
      <c r="B1202" s="458"/>
      <c r="C1202" s="468"/>
      <c r="D1202" s="468"/>
      <c r="E1202" s="468"/>
      <c r="F1202" s="461"/>
      <c r="G1202" s="461"/>
      <c r="H1202" s="461"/>
      <c r="I1202" s="255" t="s">
        <v>67</v>
      </c>
      <c r="J1202" s="470"/>
      <c r="K1202" s="105" t="s">
        <v>26</v>
      </c>
      <c r="L1202" s="319"/>
      <c r="M1202" s="319"/>
      <c r="N1202" s="102">
        <f>N1203</f>
        <v>0</v>
      </c>
      <c r="O1202" s="102">
        <f t="shared" ref="O1202:O1204" si="684">O1203</f>
        <v>168.636</v>
      </c>
      <c r="P1202" s="102">
        <f t="shared" ref="P1202:P1204" si="685">P1203</f>
        <v>474.90800000000002</v>
      </c>
      <c r="Q1202" s="102">
        <f t="shared" ref="Q1202:Q1204" si="686">Q1203</f>
        <v>384.93599999999998</v>
      </c>
      <c r="R1202" s="48">
        <f t="shared" si="665"/>
        <v>1028.48</v>
      </c>
      <c r="S1202" s="30"/>
    </row>
    <row r="1203" spans="1:19" s="6" customFormat="1" ht="15">
      <c r="A1203" s="465"/>
      <c r="B1203" s="458"/>
      <c r="C1203" s="468"/>
      <c r="D1203" s="468"/>
      <c r="E1203" s="468"/>
      <c r="F1203" s="461"/>
      <c r="G1203" s="461"/>
      <c r="H1203" s="461"/>
      <c r="I1203" s="254" t="s">
        <v>25</v>
      </c>
      <c r="J1203" s="470"/>
      <c r="K1203" s="106" t="s">
        <v>26</v>
      </c>
      <c r="L1203" s="106"/>
      <c r="M1203" s="106"/>
      <c r="N1203" s="107">
        <v>0</v>
      </c>
      <c r="O1203" s="107">
        <v>168.636</v>
      </c>
      <c r="P1203" s="107">
        <v>474.90800000000002</v>
      </c>
      <c r="Q1203" s="107">
        <v>384.93599999999998</v>
      </c>
      <c r="R1203" s="48">
        <f t="shared" si="665"/>
        <v>1028.48</v>
      </c>
      <c r="S1203" s="30"/>
    </row>
    <row r="1204" spans="1:19" s="6" customFormat="1" ht="38.25">
      <c r="A1204" s="465"/>
      <c r="B1204" s="458"/>
      <c r="C1204" s="468"/>
      <c r="D1204" s="468"/>
      <c r="E1204" s="468"/>
      <c r="F1204" s="461"/>
      <c r="G1204" s="461"/>
      <c r="H1204" s="461"/>
      <c r="I1204" s="395" t="s">
        <v>43</v>
      </c>
      <c r="J1204" s="405"/>
      <c r="K1204" s="408" t="s">
        <v>68</v>
      </c>
      <c r="L1204" s="106"/>
      <c r="M1204" s="106"/>
      <c r="N1204" s="102">
        <f>N1205</f>
        <v>0</v>
      </c>
      <c r="O1204" s="102">
        <f t="shared" si="684"/>
        <v>0</v>
      </c>
      <c r="P1204" s="102">
        <f t="shared" si="685"/>
        <v>0</v>
      </c>
      <c r="Q1204" s="102">
        <f t="shared" si="686"/>
        <v>3.8969999999999998</v>
      </c>
      <c r="R1204" s="48">
        <f t="shared" si="665"/>
        <v>3.8969999999999998</v>
      </c>
      <c r="S1204" s="404"/>
    </row>
    <row r="1205" spans="1:19" s="6" customFormat="1" ht="15">
      <c r="A1205" s="466"/>
      <c r="B1205" s="459"/>
      <c r="C1205" s="468"/>
      <c r="D1205" s="468"/>
      <c r="E1205" s="468"/>
      <c r="F1205" s="461"/>
      <c r="G1205" s="461"/>
      <c r="H1205" s="461"/>
      <c r="I1205" s="254" t="s">
        <v>25</v>
      </c>
      <c r="J1205" s="405"/>
      <c r="K1205" s="106" t="s">
        <v>26</v>
      </c>
      <c r="L1205" s="106"/>
      <c r="M1205" s="106"/>
      <c r="N1205" s="107">
        <v>0</v>
      </c>
      <c r="O1205" s="107">
        <v>0</v>
      </c>
      <c r="P1205" s="107">
        <v>0</v>
      </c>
      <c r="Q1205" s="107">
        <v>3.8969999999999998</v>
      </c>
      <c r="R1205" s="48">
        <f t="shared" si="665"/>
        <v>3.8969999999999998</v>
      </c>
      <c r="S1205" s="404"/>
    </row>
    <row r="1206" spans="1:19" s="6" customFormat="1" ht="15" customHeight="1">
      <c r="A1206" s="464">
        <v>16</v>
      </c>
      <c r="B1206" s="457" t="s">
        <v>558</v>
      </c>
      <c r="C1206" s="468"/>
      <c r="D1206" s="468"/>
      <c r="E1206" s="468"/>
      <c r="F1206" s="461"/>
      <c r="G1206" s="461"/>
      <c r="H1206" s="461"/>
      <c r="I1206" s="198" t="s">
        <v>22</v>
      </c>
      <c r="J1206" s="460">
        <v>451</v>
      </c>
      <c r="K1206" s="81"/>
      <c r="L1206" s="81"/>
      <c r="M1206" s="81"/>
      <c r="N1206" s="82">
        <f>N1207</f>
        <v>0</v>
      </c>
      <c r="O1206" s="82">
        <f t="shared" ref="O1206:Q1206" si="687">O1207</f>
        <v>0</v>
      </c>
      <c r="P1206" s="82">
        <f t="shared" si="687"/>
        <v>39.712000000000003</v>
      </c>
      <c r="Q1206" s="82">
        <f t="shared" si="687"/>
        <v>162.97300000000001</v>
      </c>
      <c r="R1206" s="43">
        <f t="shared" si="665"/>
        <v>202.685</v>
      </c>
      <c r="S1206" s="84"/>
    </row>
    <row r="1207" spans="1:19" s="6" customFormat="1" ht="38.25">
      <c r="A1207" s="465"/>
      <c r="B1207" s="458"/>
      <c r="C1207" s="468"/>
      <c r="D1207" s="468"/>
      <c r="E1207" s="468"/>
      <c r="F1207" s="461"/>
      <c r="G1207" s="461"/>
      <c r="H1207" s="461"/>
      <c r="I1207" s="255" t="s">
        <v>67</v>
      </c>
      <c r="J1207" s="461"/>
      <c r="K1207" s="105" t="s">
        <v>26</v>
      </c>
      <c r="L1207" s="319"/>
      <c r="M1207" s="319"/>
      <c r="N1207" s="102">
        <f t="shared" ref="N1207:Q1207" si="688">N1209+N1208</f>
        <v>0</v>
      </c>
      <c r="O1207" s="102">
        <f t="shared" si="688"/>
        <v>0</v>
      </c>
      <c r="P1207" s="102">
        <f t="shared" si="688"/>
        <v>39.712000000000003</v>
      </c>
      <c r="Q1207" s="102">
        <f t="shared" si="688"/>
        <v>162.97300000000001</v>
      </c>
      <c r="R1207" s="48">
        <f t="shared" ref="R1207:R1209" si="689">Q1207+P1207+O1207+N1207</f>
        <v>202.685</v>
      </c>
      <c r="S1207" s="30"/>
    </row>
    <row r="1208" spans="1:19" s="6" customFormat="1" ht="25.5">
      <c r="A1208" s="465"/>
      <c r="B1208" s="458"/>
      <c r="C1208" s="468"/>
      <c r="D1208" s="468"/>
      <c r="E1208" s="468"/>
      <c r="F1208" s="461"/>
      <c r="G1208" s="461"/>
      <c r="H1208" s="461"/>
      <c r="I1208" s="254" t="s">
        <v>34</v>
      </c>
      <c r="J1208" s="461"/>
      <c r="K1208" s="106" t="s">
        <v>35</v>
      </c>
      <c r="L1208" s="106"/>
      <c r="M1208" s="106"/>
      <c r="N1208" s="107">
        <v>0</v>
      </c>
      <c r="O1208" s="107">
        <v>0</v>
      </c>
      <c r="P1208" s="107">
        <v>0</v>
      </c>
      <c r="Q1208" s="107">
        <v>8.9890000000000008</v>
      </c>
      <c r="R1208" s="48">
        <f t="shared" si="689"/>
        <v>8.9890000000000008</v>
      </c>
      <c r="S1208" s="30"/>
    </row>
    <row r="1209" spans="1:19" s="6" customFormat="1" ht="15">
      <c r="A1209" s="465"/>
      <c r="B1209" s="458"/>
      <c r="C1209" s="468"/>
      <c r="D1209" s="468"/>
      <c r="E1209" s="468"/>
      <c r="F1209" s="461"/>
      <c r="G1209" s="461"/>
      <c r="H1209" s="461"/>
      <c r="I1209" s="254" t="s">
        <v>25</v>
      </c>
      <c r="J1209" s="461"/>
      <c r="K1209" s="106" t="s">
        <v>26</v>
      </c>
      <c r="L1209" s="106"/>
      <c r="M1209" s="106"/>
      <c r="N1209" s="107">
        <v>0</v>
      </c>
      <c r="O1209" s="107">
        <v>0</v>
      </c>
      <c r="P1209" s="107">
        <v>39.712000000000003</v>
      </c>
      <c r="Q1209" s="107">
        <v>153.98400000000001</v>
      </c>
      <c r="R1209" s="48">
        <f t="shared" si="689"/>
        <v>193.69600000000003</v>
      </c>
      <c r="S1209" s="404"/>
    </row>
    <row r="1210" spans="1:19" s="6" customFormat="1" ht="15">
      <c r="A1210" s="544">
        <v>17</v>
      </c>
      <c r="B1210" s="530" t="s">
        <v>445</v>
      </c>
      <c r="C1210" s="468"/>
      <c r="D1210" s="468"/>
      <c r="E1210" s="468"/>
      <c r="F1210" s="461"/>
      <c r="G1210" s="461"/>
      <c r="H1210" s="461"/>
      <c r="I1210" s="198" t="s">
        <v>22</v>
      </c>
      <c r="J1210" s="470">
        <v>451</v>
      </c>
      <c r="K1210" s="81"/>
      <c r="L1210" s="81"/>
      <c r="M1210" s="81"/>
      <c r="N1210" s="82">
        <f>N1211</f>
        <v>0</v>
      </c>
      <c r="O1210" s="82">
        <f t="shared" ref="O1210:Q1210" si="690">O1211</f>
        <v>0</v>
      </c>
      <c r="P1210" s="82">
        <f t="shared" si="690"/>
        <v>54.017000000000003</v>
      </c>
      <c r="Q1210" s="82">
        <f t="shared" si="690"/>
        <v>115.78</v>
      </c>
      <c r="R1210" s="43">
        <f t="shared" ref="R1210" si="691">Q1210+P1210+O1210+N1210</f>
        <v>169.797</v>
      </c>
      <c r="S1210" s="84"/>
    </row>
    <row r="1211" spans="1:19" s="6" customFormat="1" ht="38.25">
      <c r="A1211" s="544"/>
      <c r="B1211" s="530"/>
      <c r="C1211" s="468"/>
      <c r="D1211" s="468"/>
      <c r="E1211" s="468"/>
      <c r="F1211" s="461"/>
      <c r="G1211" s="461"/>
      <c r="H1211" s="461"/>
      <c r="I1211" s="255" t="s">
        <v>67</v>
      </c>
      <c r="J1211" s="470"/>
      <c r="K1211" s="105" t="s">
        <v>26</v>
      </c>
      <c r="L1211" s="319"/>
      <c r="M1211" s="319"/>
      <c r="N1211" s="102">
        <f>N1212</f>
        <v>0</v>
      </c>
      <c r="O1211" s="102">
        <f t="shared" ref="O1211" si="692">O1212</f>
        <v>0</v>
      </c>
      <c r="P1211" s="102">
        <f t="shared" ref="P1211" si="693">P1212</f>
        <v>54.017000000000003</v>
      </c>
      <c r="Q1211" s="102">
        <f t="shared" ref="Q1211" si="694">Q1212</f>
        <v>115.78</v>
      </c>
      <c r="R1211" s="48">
        <f t="shared" ref="R1211:R1218" si="695">Q1211+P1211+O1211+N1211</f>
        <v>169.797</v>
      </c>
      <c r="S1211" s="30"/>
    </row>
    <row r="1212" spans="1:19" s="6" customFormat="1" ht="15">
      <c r="A1212" s="544"/>
      <c r="B1212" s="530"/>
      <c r="C1212" s="468"/>
      <c r="D1212" s="468"/>
      <c r="E1212" s="468"/>
      <c r="F1212" s="461"/>
      <c r="G1212" s="461"/>
      <c r="H1212" s="461"/>
      <c r="I1212" s="254" t="s">
        <v>25</v>
      </c>
      <c r="J1212" s="470"/>
      <c r="K1212" s="106" t="s">
        <v>26</v>
      </c>
      <c r="L1212" s="106"/>
      <c r="M1212" s="106"/>
      <c r="N1212" s="107">
        <v>0</v>
      </c>
      <c r="O1212" s="107">
        <v>0</v>
      </c>
      <c r="P1212" s="107">
        <v>54.017000000000003</v>
      </c>
      <c r="Q1212" s="107">
        <v>115.78</v>
      </c>
      <c r="R1212" s="48">
        <f t="shared" si="695"/>
        <v>169.797</v>
      </c>
      <c r="S1212" s="30"/>
    </row>
    <row r="1213" spans="1:19" s="6" customFormat="1" ht="15">
      <c r="A1213" s="464">
        <v>18</v>
      </c>
      <c r="B1213" s="457" t="s">
        <v>559</v>
      </c>
      <c r="C1213" s="468"/>
      <c r="D1213" s="468"/>
      <c r="E1213" s="468"/>
      <c r="F1213" s="461"/>
      <c r="G1213" s="461"/>
      <c r="H1213" s="461"/>
      <c r="I1213" s="198" t="s">
        <v>22</v>
      </c>
      <c r="J1213" s="460">
        <v>454</v>
      </c>
      <c r="K1213" s="81"/>
      <c r="L1213" s="81"/>
      <c r="M1213" s="81"/>
      <c r="N1213" s="82">
        <f>N1214+N1216</f>
        <v>0</v>
      </c>
      <c r="O1213" s="82">
        <f t="shared" ref="O1213:Q1213" si="696">O1214+O1216</f>
        <v>69.168999999999997</v>
      </c>
      <c r="P1213" s="82">
        <f t="shared" si="696"/>
        <v>112.91199999999999</v>
      </c>
      <c r="Q1213" s="82">
        <f t="shared" si="696"/>
        <v>113.485</v>
      </c>
      <c r="R1213" s="43">
        <f t="shared" si="695"/>
        <v>295.56599999999997</v>
      </c>
      <c r="S1213" s="84"/>
    </row>
    <row r="1214" spans="1:19" s="6" customFormat="1" ht="51">
      <c r="A1214" s="465"/>
      <c r="B1214" s="458"/>
      <c r="C1214" s="468"/>
      <c r="D1214" s="468"/>
      <c r="E1214" s="468"/>
      <c r="F1214" s="461"/>
      <c r="G1214" s="461"/>
      <c r="H1214" s="461"/>
      <c r="I1214" s="255" t="s">
        <v>366</v>
      </c>
      <c r="J1214" s="461"/>
      <c r="K1214" s="105" t="s">
        <v>24</v>
      </c>
      <c r="L1214" s="319"/>
      <c r="M1214" s="319"/>
      <c r="N1214" s="102">
        <f>N1215</f>
        <v>0</v>
      </c>
      <c r="O1214" s="102">
        <f t="shared" ref="O1214" si="697">O1215</f>
        <v>69.168999999999997</v>
      </c>
      <c r="P1214" s="102">
        <f t="shared" ref="P1214" si="698">P1215</f>
        <v>88.084999999999994</v>
      </c>
      <c r="Q1214" s="102">
        <f t="shared" ref="Q1214" si="699">Q1215</f>
        <v>113.485</v>
      </c>
      <c r="R1214" s="48">
        <f t="shared" si="695"/>
        <v>270.73899999999998</v>
      </c>
      <c r="S1214" s="30"/>
    </row>
    <row r="1215" spans="1:19" s="6" customFormat="1" ht="15">
      <c r="A1215" s="465"/>
      <c r="B1215" s="458"/>
      <c r="C1215" s="468"/>
      <c r="D1215" s="468"/>
      <c r="E1215" s="468"/>
      <c r="F1215" s="461"/>
      <c r="G1215" s="461"/>
      <c r="H1215" s="461"/>
      <c r="I1215" s="254" t="s">
        <v>25</v>
      </c>
      <c r="J1215" s="461"/>
      <c r="K1215" s="106" t="s">
        <v>26</v>
      </c>
      <c r="L1215" s="106"/>
      <c r="M1215" s="106"/>
      <c r="N1215" s="107">
        <v>0</v>
      </c>
      <c r="O1215" s="107">
        <v>69.168999999999997</v>
      </c>
      <c r="P1215" s="107">
        <v>88.084999999999994</v>
      </c>
      <c r="Q1215" s="107">
        <v>113.485</v>
      </c>
      <c r="R1215" s="48">
        <f t="shared" si="695"/>
        <v>270.73899999999998</v>
      </c>
      <c r="S1215" s="30"/>
    </row>
    <row r="1216" spans="1:19" s="6" customFormat="1" ht="25.5">
      <c r="A1216" s="465"/>
      <c r="B1216" s="458"/>
      <c r="C1216" s="468"/>
      <c r="D1216" s="468"/>
      <c r="E1216" s="468"/>
      <c r="F1216" s="461"/>
      <c r="G1216" s="461"/>
      <c r="H1216" s="461"/>
      <c r="I1216" s="255" t="s">
        <v>27</v>
      </c>
      <c r="J1216" s="461"/>
      <c r="K1216" s="105" t="s">
        <v>52</v>
      </c>
      <c r="L1216" s="319"/>
      <c r="M1216" s="319"/>
      <c r="N1216" s="102">
        <f>N1217</f>
        <v>0</v>
      </c>
      <c r="O1216" s="102">
        <f t="shared" ref="O1216" si="700">O1217</f>
        <v>0</v>
      </c>
      <c r="P1216" s="102">
        <f t="shared" ref="P1216" si="701">P1217</f>
        <v>24.827000000000002</v>
      </c>
      <c r="Q1216" s="102">
        <f t="shared" ref="Q1216" si="702">Q1217</f>
        <v>0</v>
      </c>
      <c r="R1216" s="48">
        <f t="shared" si="695"/>
        <v>24.827000000000002</v>
      </c>
      <c r="S1216" s="30"/>
    </row>
    <row r="1217" spans="1:19" s="6" customFormat="1" ht="15">
      <c r="A1217" s="466"/>
      <c r="B1217" s="459"/>
      <c r="C1217" s="468"/>
      <c r="D1217" s="468"/>
      <c r="E1217" s="468"/>
      <c r="F1217" s="461"/>
      <c r="G1217" s="461"/>
      <c r="H1217" s="461"/>
      <c r="I1217" s="254" t="s">
        <v>25</v>
      </c>
      <c r="J1217" s="462"/>
      <c r="K1217" s="106" t="s">
        <v>26</v>
      </c>
      <c r="L1217" s="106"/>
      <c r="M1217" s="106"/>
      <c r="N1217" s="107">
        <v>0</v>
      </c>
      <c r="O1217" s="107">
        <v>0</v>
      </c>
      <c r="P1217" s="107">
        <v>24.827000000000002</v>
      </c>
      <c r="Q1217" s="107">
        <v>0</v>
      </c>
      <c r="R1217" s="48">
        <f t="shared" si="695"/>
        <v>24.827000000000002</v>
      </c>
      <c r="S1217" s="30"/>
    </row>
    <row r="1218" spans="1:19" s="6" customFormat="1" ht="15" customHeight="1">
      <c r="A1218" s="464">
        <v>19</v>
      </c>
      <c r="B1218" s="457" t="s">
        <v>446</v>
      </c>
      <c r="C1218" s="468"/>
      <c r="D1218" s="468"/>
      <c r="E1218" s="468"/>
      <c r="F1218" s="461"/>
      <c r="G1218" s="461"/>
      <c r="H1218" s="461"/>
      <c r="I1218" s="198" t="s">
        <v>22</v>
      </c>
      <c r="J1218" s="470">
        <v>456</v>
      </c>
      <c r="K1218" s="81"/>
      <c r="L1218" s="81"/>
      <c r="M1218" s="81"/>
      <c r="N1218" s="82">
        <f>N1219+N1221</f>
        <v>0</v>
      </c>
      <c r="O1218" s="82">
        <f t="shared" ref="O1218:Q1218" si="703">O1219+O1221</f>
        <v>79.652500000000003</v>
      </c>
      <c r="P1218" s="82">
        <f t="shared" si="703"/>
        <v>115.184561</v>
      </c>
      <c r="Q1218" s="82">
        <f t="shared" si="703"/>
        <v>132.57900000000001</v>
      </c>
      <c r="R1218" s="43">
        <f t="shared" si="695"/>
        <v>327.41606100000001</v>
      </c>
      <c r="S1218" s="84"/>
    </row>
    <row r="1219" spans="1:19" s="6" customFormat="1" ht="76.5">
      <c r="A1219" s="465"/>
      <c r="B1219" s="458"/>
      <c r="C1219" s="468"/>
      <c r="D1219" s="468"/>
      <c r="E1219" s="468"/>
      <c r="F1219" s="461"/>
      <c r="G1219" s="461"/>
      <c r="H1219" s="461"/>
      <c r="I1219" s="255" t="s">
        <v>71</v>
      </c>
      <c r="J1219" s="470"/>
      <c r="K1219" s="105" t="s">
        <v>24</v>
      </c>
      <c r="L1219" s="319"/>
      <c r="M1219" s="319"/>
      <c r="N1219" s="102">
        <f>N1220</f>
        <v>0</v>
      </c>
      <c r="O1219" s="102">
        <f t="shared" ref="O1219" si="704">O1220</f>
        <v>29.663695000000001</v>
      </c>
      <c r="P1219" s="102">
        <f t="shared" ref="P1219" si="705">P1220</f>
        <v>49.192734000000002</v>
      </c>
      <c r="Q1219" s="102">
        <f t="shared" ref="Q1219" si="706">Q1220</f>
        <v>60.603999999999999</v>
      </c>
      <c r="R1219" s="48">
        <f t="shared" ref="R1219:R1235" si="707">Q1219+P1219+O1219+N1219</f>
        <v>139.460429</v>
      </c>
      <c r="S1219" s="30"/>
    </row>
    <row r="1220" spans="1:19" s="6" customFormat="1" ht="15">
      <c r="A1220" s="465"/>
      <c r="B1220" s="458"/>
      <c r="C1220" s="468"/>
      <c r="D1220" s="468"/>
      <c r="E1220" s="468"/>
      <c r="F1220" s="461"/>
      <c r="G1220" s="461"/>
      <c r="H1220" s="461"/>
      <c r="I1220" s="254" t="s">
        <v>25</v>
      </c>
      <c r="J1220" s="470"/>
      <c r="K1220" s="106" t="s">
        <v>26</v>
      </c>
      <c r="L1220" s="106"/>
      <c r="M1220" s="106"/>
      <c r="N1220" s="107">
        <v>0</v>
      </c>
      <c r="O1220" s="107">
        <v>29.663695000000001</v>
      </c>
      <c r="P1220" s="107">
        <v>49.192734000000002</v>
      </c>
      <c r="Q1220" s="107">
        <v>60.603999999999999</v>
      </c>
      <c r="R1220" s="48">
        <f t="shared" si="707"/>
        <v>139.460429</v>
      </c>
      <c r="S1220" s="30"/>
    </row>
    <row r="1221" spans="1:19" s="6" customFormat="1" ht="25.5">
      <c r="A1221" s="465"/>
      <c r="B1221" s="458"/>
      <c r="C1221" s="468"/>
      <c r="D1221" s="468"/>
      <c r="E1221" s="468"/>
      <c r="F1221" s="461"/>
      <c r="G1221" s="461"/>
      <c r="H1221" s="461"/>
      <c r="I1221" s="255" t="s">
        <v>72</v>
      </c>
      <c r="J1221" s="470"/>
      <c r="K1221" s="105" t="s">
        <v>46</v>
      </c>
      <c r="L1221" s="319"/>
      <c r="M1221" s="319"/>
      <c r="N1221" s="102">
        <f>N1222</f>
        <v>0</v>
      </c>
      <c r="O1221" s="102">
        <f t="shared" ref="O1221" si="708">O1222</f>
        <v>49.988804999999999</v>
      </c>
      <c r="P1221" s="102">
        <f t="shared" ref="P1221" si="709">P1222</f>
        <v>65.991827000000001</v>
      </c>
      <c r="Q1221" s="102">
        <f t="shared" ref="Q1221" si="710">Q1222</f>
        <v>71.974999999999994</v>
      </c>
      <c r="R1221" s="48">
        <f t="shared" si="707"/>
        <v>187.95563199999998</v>
      </c>
      <c r="S1221" s="30"/>
    </row>
    <row r="1222" spans="1:19" s="6" customFormat="1" ht="15">
      <c r="A1222" s="465"/>
      <c r="B1222" s="459"/>
      <c r="C1222" s="468"/>
      <c r="D1222" s="468"/>
      <c r="E1222" s="468"/>
      <c r="F1222" s="461"/>
      <c r="G1222" s="461"/>
      <c r="H1222" s="461"/>
      <c r="I1222" s="254" t="s">
        <v>25</v>
      </c>
      <c r="J1222" s="470"/>
      <c r="K1222" s="106" t="s">
        <v>26</v>
      </c>
      <c r="L1222" s="106"/>
      <c r="M1222" s="106"/>
      <c r="N1222" s="107">
        <v>0</v>
      </c>
      <c r="O1222" s="107">
        <v>49.988804999999999</v>
      </c>
      <c r="P1222" s="107">
        <v>65.991827000000001</v>
      </c>
      <c r="Q1222" s="107">
        <v>71.974999999999994</v>
      </c>
      <c r="R1222" s="48">
        <f t="shared" si="707"/>
        <v>187.95563199999998</v>
      </c>
      <c r="S1222" s="30"/>
    </row>
    <row r="1223" spans="1:19" s="6" customFormat="1" ht="15">
      <c r="A1223" s="544">
        <v>20</v>
      </c>
      <c r="B1223" s="457" t="s">
        <v>447</v>
      </c>
      <c r="C1223" s="468"/>
      <c r="D1223" s="468"/>
      <c r="E1223" s="468"/>
      <c r="F1223" s="461"/>
      <c r="G1223" s="461"/>
      <c r="H1223" s="461"/>
      <c r="I1223" s="198" t="s">
        <v>22</v>
      </c>
      <c r="J1223" s="460">
        <v>456</v>
      </c>
      <c r="K1223" s="81"/>
      <c r="L1223" s="81"/>
      <c r="M1223" s="81"/>
      <c r="N1223" s="82">
        <f>N1224+N1226</f>
        <v>0</v>
      </c>
      <c r="O1223" s="82">
        <f t="shared" ref="O1223:Q1223" si="711">O1224</f>
        <v>33.052875999999998</v>
      </c>
      <c r="P1223" s="82">
        <f t="shared" si="711"/>
        <v>86.858474999999999</v>
      </c>
      <c r="Q1223" s="82">
        <f t="shared" si="711"/>
        <v>92.811999999999998</v>
      </c>
      <c r="R1223" s="43">
        <f t="shared" si="707"/>
        <v>212.72335100000001</v>
      </c>
      <c r="S1223" s="84"/>
    </row>
    <row r="1224" spans="1:19" s="6" customFormat="1" ht="25.5">
      <c r="A1224" s="544"/>
      <c r="B1224" s="458"/>
      <c r="C1224" s="468"/>
      <c r="D1224" s="468"/>
      <c r="E1224" s="468"/>
      <c r="F1224" s="461"/>
      <c r="G1224" s="461"/>
      <c r="H1224" s="461"/>
      <c r="I1224" s="255" t="s">
        <v>75</v>
      </c>
      <c r="J1224" s="461"/>
      <c r="K1224" s="105" t="s">
        <v>28</v>
      </c>
      <c r="L1224" s="319"/>
      <c r="M1224" s="319"/>
      <c r="N1224" s="102">
        <f>N1225</f>
        <v>0</v>
      </c>
      <c r="O1224" s="102">
        <f t="shared" ref="O1224" si="712">O1225</f>
        <v>33.052875999999998</v>
      </c>
      <c r="P1224" s="102">
        <f t="shared" ref="P1224" si="713">P1225</f>
        <v>86.858474999999999</v>
      </c>
      <c r="Q1224" s="102">
        <f t="shared" ref="Q1224" si="714">Q1225</f>
        <v>92.811999999999998</v>
      </c>
      <c r="R1224" s="48">
        <f t="shared" si="707"/>
        <v>212.72335100000001</v>
      </c>
      <c r="S1224" s="30"/>
    </row>
    <row r="1225" spans="1:19" s="6" customFormat="1" ht="15">
      <c r="A1225" s="544"/>
      <c r="B1225" s="459"/>
      <c r="C1225" s="468"/>
      <c r="D1225" s="468"/>
      <c r="E1225" s="468"/>
      <c r="F1225" s="461"/>
      <c r="G1225" s="461"/>
      <c r="H1225" s="461"/>
      <c r="I1225" s="254" t="s">
        <v>25</v>
      </c>
      <c r="J1225" s="462"/>
      <c r="K1225" s="106" t="s">
        <v>26</v>
      </c>
      <c r="L1225" s="106"/>
      <c r="M1225" s="106"/>
      <c r="N1225" s="107">
        <v>0</v>
      </c>
      <c r="O1225" s="107">
        <v>33.052875999999998</v>
      </c>
      <c r="P1225" s="107">
        <v>86.858474999999999</v>
      </c>
      <c r="Q1225" s="107">
        <v>92.811999999999998</v>
      </c>
      <c r="R1225" s="48">
        <f t="shared" si="707"/>
        <v>212.72335100000001</v>
      </c>
      <c r="S1225" s="30"/>
    </row>
    <row r="1226" spans="1:19" s="6" customFormat="1" ht="15" customHeight="1">
      <c r="A1226" s="544">
        <v>21</v>
      </c>
      <c r="B1226" s="530" t="s">
        <v>448</v>
      </c>
      <c r="C1226" s="468"/>
      <c r="D1226" s="468"/>
      <c r="E1226" s="468"/>
      <c r="F1226" s="461"/>
      <c r="G1226" s="461"/>
      <c r="H1226" s="461"/>
      <c r="I1226" s="198" t="s">
        <v>22</v>
      </c>
      <c r="J1226" s="470">
        <v>457</v>
      </c>
      <c r="K1226" s="81"/>
      <c r="L1226" s="81"/>
      <c r="M1226" s="81"/>
      <c r="N1226" s="82">
        <f t="shared" ref="N1226:Q1226" si="715">N1227+N1229+N1232+N1234</f>
        <v>0</v>
      </c>
      <c r="O1226" s="82">
        <f>O1227+O1229+O1232+O1234</f>
        <v>196.69399999999999</v>
      </c>
      <c r="P1226" s="82">
        <f t="shared" si="715"/>
        <v>570.29099999999994</v>
      </c>
      <c r="Q1226" s="82">
        <f t="shared" si="715"/>
        <v>288.83700000000005</v>
      </c>
      <c r="R1226" s="43">
        <f t="shared" ref="R1226" si="716">Q1226+P1226+O1226+N1226</f>
        <v>1055.8219999999999</v>
      </c>
      <c r="S1226" s="84"/>
    </row>
    <row r="1227" spans="1:19" s="6" customFormat="1" ht="51">
      <c r="A1227" s="544"/>
      <c r="B1227" s="530"/>
      <c r="C1227" s="468"/>
      <c r="D1227" s="468"/>
      <c r="E1227" s="468"/>
      <c r="F1227" s="461"/>
      <c r="G1227" s="461"/>
      <c r="H1227" s="461"/>
      <c r="I1227" s="255" t="s">
        <v>79</v>
      </c>
      <c r="J1227" s="470"/>
      <c r="K1227" s="105" t="s">
        <v>24</v>
      </c>
      <c r="L1227" s="319"/>
      <c r="M1227" s="319"/>
      <c r="N1227" s="102">
        <f>N1228</f>
        <v>0</v>
      </c>
      <c r="O1227" s="102">
        <f t="shared" ref="O1227" si="717">O1228</f>
        <v>0</v>
      </c>
      <c r="P1227" s="102">
        <f t="shared" ref="P1227" si="718">P1228</f>
        <v>0</v>
      </c>
      <c r="Q1227" s="102">
        <f t="shared" ref="Q1227" si="719">Q1228</f>
        <v>44.728999999999999</v>
      </c>
      <c r="R1227" s="48">
        <f t="shared" si="707"/>
        <v>44.728999999999999</v>
      </c>
      <c r="S1227" s="30"/>
    </row>
    <row r="1228" spans="1:19" s="6" customFormat="1" ht="15">
      <c r="A1228" s="544"/>
      <c r="B1228" s="530"/>
      <c r="C1228" s="468"/>
      <c r="D1228" s="468"/>
      <c r="E1228" s="468"/>
      <c r="F1228" s="461"/>
      <c r="G1228" s="461"/>
      <c r="H1228" s="461"/>
      <c r="I1228" s="254" t="s">
        <v>25</v>
      </c>
      <c r="J1228" s="470"/>
      <c r="K1228" s="106" t="s">
        <v>26</v>
      </c>
      <c r="L1228" s="106"/>
      <c r="M1228" s="106"/>
      <c r="N1228" s="107">
        <v>0</v>
      </c>
      <c r="O1228" s="107">
        <v>0</v>
      </c>
      <c r="P1228" s="107">
        <v>0</v>
      </c>
      <c r="Q1228" s="107">
        <v>44.728999999999999</v>
      </c>
      <c r="R1228" s="48">
        <f t="shared" si="707"/>
        <v>44.728999999999999</v>
      </c>
      <c r="S1228" s="30"/>
    </row>
    <row r="1229" spans="1:19" s="6" customFormat="1" ht="15">
      <c r="A1229" s="544"/>
      <c r="B1229" s="530"/>
      <c r="C1229" s="468"/>
      <c r="D1229" s="468"/>
      <c r="E1229" s="468"/>
      <c r="F1229" s="461"/>
      <c r="G1229" s="461"/>
      <c r="H1229" s="461"/>
      <c r="I1229" s="255" t="s">
        <v>80</v>
      </c>
      <c r="J1229" s="470"/>
      <c r="K1229" s="105" t="s">
        <v>28</v>
      </c>
      <c r="L1229" s="319"/>
      <c r="M1229" s="319"/>
      <c r="N1229" s="102">
        <f>N1231+N1230</f>
        <v>0</v>
      </c>
      <c r="O1229" s="102">
        <f t="shared" ref="O1229:Q1229" si="720">O1231+O1230</f>
        <v>196.69399999999999</v>
      </c>
      <c r="P1229" s="102">
        <f t="shared" si="720"/>
        <v>570.29099999999994</v>
      </c>
      <c r="Q1229" s="102">
        <f t="shared" si="720"/>
        <v>219.37300000000002</v>
      </c>
      <c r="R1229" s="48">
        <f t="shared" si="707"/>
        <v>986.35799999999995</v>
      </c>
      <c r="S1229" s="30"/>
    </row>
    <row r="1230" spans="1:19" s="6" customFormat="1" ht="25.5">
      <c r="A1230" s="544"/>
      <c r="B1230" s="530"/>
      <c r="C1230" s="468"/>
      <c r="D1230" s="468"/>
      <c r="E1230" s="468"/>
      <c r="F1230" s="461"/>
      <c r="G1230" s="461"/>
      <c r="H1230" s="461"/>
      <c r="I1230" s="254" t="s">
        <v>34</v>
      </c>
      <c r="J1230" s="470"/>
      <c r="K1230" s="106" t="s">
        <v>35</v>
      </c>
      <c r="L1230" s="106"/>
      <c r="M1230" s="106"/>
      <c r="N1230" s="107">
        <v>0</v>
      </c>
      <c r="O1230" s="107">
        <v>0</v>
      </c>
      <c r="P1230" s="107">
        <v>2.7170000000000001</v>
      </c>
      <c r="Q1230" s="107">
        <v>3.2410000000000001</v>
      </c>
      <c r="R1230" s="48">
        <f t="shared" si="707"/>
        <v>5.9580000000000002</v>
      </c>
      <c r="S1230" s="30"/>
    </row>
    <row r="1231" spans="1:19" s="6" customFormat="1" ht="15">
      <c r="A1231" s="544"/>
      <c r="B1231" s="530"/>
      <c r="C1231" s="468"/>
      <c r="D1231" s="468"/>
      <c r="E1231" s="468"/>
      <c r="F1231" s="461"/>
      <c r="G1231" s="461"/>
      <c r="H1231" s="461"/>
      <c r="I1231" s="254" t="s">
        <v>25</v>
      </c>
      <c r="J1231" s="470"/>
      <c r="K1231" s="106" t="s">
        <v>26</v>
      </c>
      <c r="L1231" s="106"/>
      <c r="M1231" s="106"/>
      <c r="N1231" s="107">
        <v>0</v>
      </c>
      <c r="O1231" s="107">
        <v>196.69399999999999</v>
      </c>
      <c r="P1231" s="107">
        <v>567.57399999999996</v>
      </c>
      <c r="Q1231" s="107">
        <v>216.13200000000001</v>
      </c>
      <c r="R1231" s="48">
        <f t="shared" si="707"/>
        <v>980.39999999999986</v>
      </c>
      <c r="S1231" s="30"/>
    </row>
    <row r="1232" spans="1:19" s="6" customFormat="1" ht="38.25">
      <c r="A1232" s="544"/>
      <c r="B1232" s="530"/>
      <c r="C1232" s="468"/>
      <c r="D1232" s="468"/>
      <c r="E1232" s="468"/>
      <c r="F1232" s="461"/>
      <c r="G1232" s="461"/>
      <c r="H1232" s="461"/>
      <c r="I1232" s="255" t="s">
        <v>81</v>
      </c>
      <c r="J1232" s="470"/>
      <c r="K1232" s="105" t="s">
        <v>39</v>
      </c>
      <c r="L1232" s="319"/>
      <c r="M1232" s="319"/>
      <c r="N1232" s="102">
        <f>N1233</f>
        <v>0</v>
      </c>
      <c r="O1232" s="102">
        <f t="shared" ref="O1232" si="721">O1233</f>
        <v>0</v>
      </c>
      <c r="P1232" s="102">
        <f t="shared" ref="P1232" si="722">P1233</f>
        <v>0</v>
      </c>
      <c r="Q1232" s="102">
        <f>Q1233</f>
        <v>9.7349999999999994</v>
      </c>
      <c r="R1232" s="48">
        <f t="shared" si="707"/>
        <v>9.7349999999999994</v>
      </c>
      <c r="S1232" s="30"/>
    </row>
    <row r="1233" spans="1:19" s="6" customFormat="1" ht="15">
      <c r="A1233" s="544"/>
      <c r="B1233" s="530"/>
      <c r="C1233" s="468"/>
      <c r="D1233" s="468"/>
      <c r="E1233" s="468"/>
      <c r="F1233" s="461"/>
      <c r="G1233" s="461"/>
      <c r="H1233" s="461"/>
      <c r="I1233" s="254" t="s">
        <v>25</v>
      </c>
      <c r="J1233" s="470"/>
      <c r="K1233" s="106" t="s">
        <v>26</v>
      </c>
      <c r="L1233" s="106"/>
      <c r="M1233" s="106"/>
      <c r="N1233" s="107">
        <v>0</v>
      </c>
      <c r="O1233" s="107">
        <v>0</v>
      </c>
      <c r="P1233" s="107">
        <v>0</v>
      </c>
      <c r="Q1233" s="107">
        <v>9.7349999999999994</v>
      </c>
      <c r="R1233" s="48">
        <f t="shared" si="707"/>
        <v>9.7349999999999994</v>
      </c>
      <c r="S1233" s="30"/>
    </row>
    <row r="1234" spans="1:19" s="6" customFormat="1" ht="63.75">
      <c r="A1234" s="544"/>
      <c r="B1234" s="530"/>
      <c r="C1234" s="468"/>
      <c r="D1234" s="468"/>
      <c r="E1234" s="468"/>
      <c r="F1234" s="461"/>
      <c r="G1234" s="461"/>
      <c r="H1234" s="461"/>
      <c r="I1234" s="255" t="s">
        <v>82</v>
      </c>
      <c r="J1234" s="470"/>
      <c r="K1234" s="105" t="s">
        <v>54</v>
      </c>
      <c r="L1234" s="319"/>
      <c r="M1234" s="319"/>
      <c r="N1234" s="102">
        <f>N1235</f>
        <v>0</v>
      </c>
      <c r="O1234" s="102">
        <f t="shared" ref="O1234" si="723">O1235</f>
        <v>0</v>
      </c>
      <c r="P1234" s="102">
        <f t="shared" ref="P1234" si="724">P1235</f>
        <v>0</v>
      </c>
      <c r="Q1234" s="102">
        <f t="shared" ref="Q1234" si="725">Q1235</f>
        <v>15</v>
      </c>
      <c r="R1234" s="48">
        <f t="shared" si="707"/>
        <v>15</v>
      </c>
      <c r="S1234" s="30"/>
    </row>
    <row r="1235" spans="1:19" s="6" customFormat="1" ht="15">
      <c r="A1235" s="544"/>
      <c r="B1235" s="530"/>
      <c r="C1235" s="468"/>
      <c r="D1235" s="468"/>
      <c r="E1235" s="468"/>
      <c r="F1235" s="461"/>
      <c r="G1235" s="461"/>
      <c r="H1235" s="461"/>
      <c r="I1235" s="254" t="s">
        <v>25</v>
      </c>
      <c r="J1235" s="470"/>
      <c r="K1235" s="106" t="s">
        <v>26</v>
      </c>
      <c r="L1235" s="106"/>
      <c r="M1235" s="106"/>
      <c r="N1235" s="107">
        <v>0</v>
      </c>
      <c r="O1235" s="107">
        <v>0</v>
      </c>
      <c r="P1235" s="107">
        <v>0</v>
      </c>
      <c r="Q1235" s="107">
        <v>15</v>
      </c>
      <c r="R1235" s="48">
        <f t="shared" si="707"/>
        <v>15</v>
      </c>
      <c r="S1235" s="30"/>
    </row>
    <row r="1236" spans="1:19" s="6" customFormat="1" ht="15">
      <c r="A1236" s="544">
        <v>22</v>
      </c>
      <c r="B1236" s="530" t="s">
        <v>449</v>
      </c>
      <c r="C1236" s="468"/>
      <c r="D1236" s="468"/>
      <c r="E1236" s="468"/>
      <c r="F1236" s="461"/>
      <c r="G1236" s="461"/>
      <c r="H1236" s="461"/>
      <c r="I1236" s="198" t="s">
        <v>22</v>
      </c>
      <c r="J1236" s="470">
        <v>457</v>
      </c>
      <c r="K1236" s="81"/>
      <c r="L1236" s="81"/>
      <c r="M1236" s="81"/>
      <c r="N1236" s="82">
        <f>N1237</f>
        <v>0</v>
      </c>
      <c r="O1236" s="82">
        <f t="shared" ref="O1236:Q1236" si="726">O1237</f>
        <v>14.769</v>
      </c>
      <c r="P1236" s="82">
        <f t="shared" si="726"/>
        <v>20.141999999999999</v>
      </c>
      <c r="Q1236" s="82">
        <f t="shared" si="726"/>
        <v>23.709</v>
      </c>
      <c r="R1236" s="43">
        <f t="shared" ref="R1236:R1245" si="727">Q1236+P1236+O1236+N1236</f>
        <v>58.62</v>
      </c>
      <c r="S1236" s="84"/>
    </row>
    <row r="1237" spans="1:19" s="6" customFormat="1" ht="25.5">
      <c r="A1237" s="544"/>
      <c r="B1237" s="530"/>
      <c r="C1237" s="468"/>
      <c r="D1237" s="468"/>
      <c r="E1237" s="468"/>
      <c r="F1237" s="461"/>
      <c r="G1237" s="461"/>
      <c r="H1237" s="461"/>
      <c r="I1237" s="255" t="s">
        <v>84</v>
      </c>
      <c r="J1237" s="470"/>
      <c r="K1237" s="105" t="s">
        <v>52</v>
      </c>
      <c r="L1237" s="319"/>
      <c r="M1237" s="319"/>
      <c r="N1237" s="102">
        <f>N1238</f>
        <v>0</v>
      </c>
      <c r="O1237" s="102">
        <f t="shared" ref="O1237" si="728">O1238</f>
        <v>14.769</v>
      </c>
      <c r="P1237" s="102">
        <f t="shared" ref="P1237" si="729">P1238</f>
        <v>20.141999999999999</v>
      </c>
      <c r="Q1237" s="102">
        <f t="shared" ref="Q1237" si="730">Q1238</f>
        <v>23.709</v>
      </c>
      <c r="R1237" s="48">
        <f t="shared" si="727"/>
        <v>58.62</v>
      </c>
      <c r="S1237" s="30"/>
    </row>
    <row r="1238" spans="1:19" s="6" customFormat="1" ht="15">
      <c r="A1238" s="544"/>
      <c r="B1238" s="530"/>
      <c r="C1238" s="468"/>
      <c r="D1238" s="468"/>
      <c r="E1238" s="468"/>
      <c r="F1238" s="461"/>
      <c r="G1238" s="461"/>
      <c r="H1238" s="461"/>
      <c r="I1238" s="254" t="s">
        <v>25</v>
      </c>
      <c r="J1238" s="470"/>
      <c r="K1238" s="106" t="s">
        <v>26</v>
      </c>
      <c r="L1238" s="106"/>
      <c r="M1238" s="106"/>
      <c r="N1238" s="107">
        <v>0</v>
      </c>
      <c r="O1238" s="107">
        <v>14.769</v>
      </c>
      <c r="P1238" s="107">
        <v>20.141999999999999</v>
      </c>
      <c r="Q1238" s="107">
        <v>23.709</v>
      </c>
      <c r="R1238" s="48">
        <f t="shared" si="727"/>
        <v>58.62</v>
      </c>
      <c r="S1238" s="30"/>
    </row>
    <row r="1239" spans="1:19" s="6" customFormat="1" ht="15">
      <c r="A1239" s="544"/>
      <c r="B1239" s="530"/>
      <c r="C1239" s="468"/>
      <c r="D1239" s="468"/>
      <c r="E1239" s="468"/>
      <c r="F1239" s="461"/>
      <c r="G1239" s="461"/>
      <c r="H1239" s="461"/>
      <c r="I1239" s="198" t="s">
        <v>22</v>
      </c>
      <c r="J1239" s="470">
        <v>457</v>
      </c>
      <c r="K1239" s="81"/>
      <c r="L1239" s="81"/>
      <c r="M1239" s="81"/>
      <c r="N1239" s="82">
        <f>N1240</f>
        <v>0</v>
      </c>
      <c r="O1239" s="82">
        <f>O1240</f>
        <v>187.839</v>
      </c>
      <c r="P1239" s="82">
        <f t="shared" ref="P1239" si="731">P1240</f>
        <v>256.61099999999999</v>
      </c>
      <c r="Q1239" s="82">
        <f t="shared" ref="Q1239" si="732">Q1240</f>
        <v>271.03100000000001</v>
      </c>
      <c r="R1239" s="43">
        <f t="shared" ref="R1239" si="733">Q1239+P1239+O1239+N1239</f>
        <v>715.48099999999999</v>
      </c>
      <c r="S1239" s="84"/>
    </row>
    <row r="1240" spans="1:19" s="6" customFormat="1" ht="25.5" customHeight="1">
      <c r="A1240" s="464">
        <v>23</v>
      </c>
      <c r="B1240" s="457" t="s">
        <v>560</v>
      </c>
      <c r="C1240" s="468"/>
      <c r="D1240" s="468"/>
      <c r="E1240" s="468"/>
      <c r="F1240" s="461"/>
      <c r="G1240" s="461"/>
      <c r="H1240" s="461"/>
      <c r="I1240" s="255" t="s">
        <v>89</v>
      </c>
      <c r="J1240" s="470"/>
      <c r="K1240" s="105" t="s">
        <v>90</v>
      </c>
      <c r="L1240" s="319"/>
      <c r="M1240" s="319"/>
      <c r="N1240" s="102">
        <f>N1241</f>
        <v>0</v>
      </c>
      <c r="O1240" s="102">
        <f>O1241+O1242</f>
        <v>187.839</v>
      </c>
      <c r="P1240" s="102">
        <f t="shared" ref="P1240:Q1240" si="734">P1241+P1242</f>
        <v>256.61099999999999</v>
      </c>
      <c r="Q1240" s="102">
        <f t="shared" si="734"/>
        <v>271.03100000000001</v>
      </c>
      <c r="R1240" s="48">
        <f t="shared" si="727"/>
        <v>715.48099999999999</v>
      </c>
      <c r="S1240" s="30"/>
    </row>
    <row r="1241" spans="1:19" s="6" customFormat="1" ht="25.5">
      <c r="A1241" s="465"/>
      <c r="B1241" s="458"/>
      <c r="C1241" s="468"/>
      <c r="D1241" s="468"/>
      <c r="E1241" s="468"/>
      <c r="F1241" s="461"/>
      <c r="G1241" s="461"/>
      <c r="H1241" s="461"/>
      <c r="I1241" s="254" t="s">
        <v>410</v>
      </c>
      <c r="J1241" s="470"/>
      <c r="K1241" s="106" t="s">
        <v>35</v>
      </c>
      <c r="L1241" s="106"/>
      <c r="M1241" s="106"/>
      <c r="N1241" s="107">
        <v>0</v>
      </c>
      <c r="O1241" s="107">
        <v>0</v>
      </c>
      <c r="P1241" s="107">
        <v>0.56999999999999995</v>
      </c>
      <c r="Q1241" s="107">
        <v>0.57699999999999996</v>
      </c>
      <c r="R1241" s="48">
        <f t="shared" si="727"/>
        <v>1.1469999999999998</v>
      </c>
      <c r="S1241" s="30"/>
    </row>
    <row r="1242" spans="1:19" s="6" customFormat="1" ht="15">
      <c r="A1242" s="466"/>
      <c r="B1242" s="459"/>
      <c r="C1242" s="468"/>
      <c r="D1242" s="468"/>
      <c r="E1242" s="468"/>
      <c r="F1242" s="461"/>
      <c r="G1242" s="461"/>
      <c r="H1242" s="461"/>
      <c r="I1242" s="254" t="s">
        <v>25</v>
      </c>
      <c r="J1242" s="470"/>
      <c r="K1242" s="106" t="s">
        <v>26</v>
      </c>
      <c r="L1242" s="106"/>
      <c r="M1242" s="106"/>
      <c r="N1242" s="107">
        <v>0</v>
      </c>
      <c r="O1242" s="107">
        <v>187.839</v>
      </c>
      <c r="P1242" s="107">
        <v>256.041</v>
      </c>
      <c r="Q1242" s="107">
        <v>270.45400000000001</v>
      </c>
      <c r="R1242" s="48">
        <f t="shared" si="727"/>
        <v>714.33400000000006</v>
      </c>
      <c r="S1242" s="30"/>
    </row>
    <row r="1243" spans="1:19" s="6" customFormat="1" ht="15">
      <c r="A1243" s="544">
        <v>24</v>
      </c>
      <c r="B1243" s="530" t="s">
        <v>450</v>
      </c>
      <c r="C1243" s="468"/>
      <c r="D1243" s="468"/>
      <c r="E1243" s="468"/>
      <c r="F1243" s="461"/>
      <c r="G1243" s="461"/>
      <c r="H1243" s="461"/>
      <c r="I1243" s="198" t="s">
        <v>22</v>
      </c>
      <c r="J1243" s="460">
        <v>457</v>
      </c>
      <c r="K1243" s="81"/>
      <c r="L1243" s="81"/>
      <c r="M1243" s="81"/>
      <c r="N1243" s="82">
        <f t="shared" ref="N1243:P1243" si="735">N1244</f>
        <v>0</v>
      </c>
      <c r="O1243" s="82">
        <f t="shared" si="735"/>
        <v>115.261</v>
      </c>
      <c r="P1243" s="82">
        <f t="shared" si="735"/>
        <v>201.251</v>
      </c>
      <c r="Q1243" s="82">
        <f t="shared" ref="Q1243:Q1244" si="736">Q1244</f>
        <v>206.51</v>
      </c>
      <c r="R1243" s="43">
        <f t="shared" si="727"/>
        <v>523.02199999999993</v>
      </c>
      <c r="S1243" s="84"/>
    </row>
    <row r="1244" spans="1:19" s="6" customFormat="1" ht="33.75" customHeight="1">
      <c r="A1244" s="544"/>
      <c r="B1244" s="530"/>
      <c r="C1244" s="468"/>
      <c r="D1244" s="468"/>
      <c r="E1244" s="468"/>
      <c r="F1244" s="461"/>
      <c r="G1244" s="461"/>
      <c r="H1244" s="461"/>
      <c r="I1244" s="202" t="s">
        <v>86</v>
      </c>
      <c r="J1244" s="461"/>
      <c r="K1244" s="105" t="s">
        <v>37</v>
      </c>
      <c r="L1244" s="319"/>
      <c r="M1244" s="319"/>
      <c r="N1244" s="102">
        <f t="shared" ref="N1244" si="737">N1245</f>
        <v>0</v>
      </c>
      <c r="O1244" s="102">
        <f>O1245</f>
        <v>115.261</v>
      </c>
      <c r="P1244" s="102">
        <f t="shared" ref="P1244" si="738">P1245</f>
        <v>201.251</v>
      </c>
      <c r="Q1244" s="102">
        <f t="shared" si="736"/>
        <v>206.51</v>
      </c>
      <c r="R1244" s="48">
        <f t="shared" si="727"/>
        <v>523.02199999999993</v>
      </c>
      <c r="S1244" s="30"/>
    </row>
    <row r="1245" spans="1:19" s="6" customFormat="1" ht="33.75" customHeight="1">
      <c r="A1245" s="544"/>
      <c r="B1245" s="530"/>
      <c r="C1245" s="468"/>
      <c r="D1245" s="468"/>
      <c r="E1245" s="468"/>
      <c r="F1245" s="461"/>
      <c r="G1245" s="461"/>
      <c r="H1245" s="461"/>
      <c r="I1245" s="254" t="s">
        <v>25</v>
      </c>
      <c r="J1245" s="462"/>
      <c r="K1245" s="106" t="s">
        <v>26</v>
      </c>
      <c r="L1245" s="106"/>
      <c r="M1245" s="106"/>
      <c r="N1245" s="107">
        <v>0</v>
      </c>
      <c r="O1245" s="107">
        <v>115.261</v>
      </c>
      <c r="P1245" s="107">
        <v>201.251</v>
      </c>
      <c r="Q1245" s="107">
        <v>206.51</v>
      </c>
      <c r="R1245" s="48">
        <f t="shared" si="727"/>
        <v>523.02199999999993</v>
      </c>
      <c r="S1245" s="30"/>
    </row>
    <row r="1246" spans="1:19" s="6" customFormat="1" ht="15">
      <c r="A1246" s="544">
        <v>25</v>
      </c>
      <c r="B1246" s="97" t="s">
        <v>276</v>
      </c>
      <c r="C1246" s="468"/>
      <c r="D1246" s="468"/>
      <c r="E1246" s="468"/>
      <c r="F1246" s="461"/>
      <c r="G1246" s="461"/>
      <c r="H1246" s="461"/>
      <c r="I1246" s="521"/>
      <c r="J1246" s="460">
        <v>457</v>
      </c>
      <c r="K1246" s="496"/>
      <c r="L1246" s="497"/>
      <c r="M1246" s="497"/>
      <c r="N1246" s="497"/>
      <c r="O1246" s="497"/>
      <c r="P1246" s="497"/>
      <c r="Q1246" s="497"/>
      <c r="R1246" s="498"/>
      <c r="S1246" s="464"/>
    </row>
    <row r="1247" spans="1:19" s="6" customFormat="1" ht="63.75">
      <c r="A1247" s="544"/>
      <c r="B1247" s="73" t="s">
        <v>451</v>
      </c>
      <c r="C1247" s="468"/>
      <c r="D1247" s="468"/>
      <c r="E1247" s="468"/>
      <c r="F1247" s="461"/>
      <c r="G1247" s="461"/>
      <c r="H1247" s="461"/>
      <c r="I1247" s="523"/>
      <c r="J1247" s="462"/>
      <c r="K1247" s="499"/>
      <c r="L1247" s="500"/>
      <c r="M1247" s="500"/>
      <c r="N1247" s="500"/>
      <c r="O1247" s="500"/>
      <c r="P1247" s="500"/>
      <c r="Q1247" s="500"/>
      <c r="R1247" s="501"/>
      <c r="S1247" s="466"/>
    </row>
    <row r="1248" spans="1:19" s="6" customFormat="1" ht="15" customHeight="1">
      <c r="A1248" s="464">
        <v>26</v>
      </c>
      <c r="B1248" s="457" t="s">
        <v>561</v>
      </c>
      <c r="C1248" s="468"/>
      <c r="D1248" s="468"/>
      <c r="E1248" s="468"/>
      <c r="F1248" s="461"/>
      <c r="G1248" s="461"/>
      <c r="H1248" s="461"/>
      <c r="I1248" s="198" t="s">
        <v>22</v>
      </c>
      <c r="J1248" s="460">
        <v>458</v>
      </c>
      <c r="K1248" s="81"/>
      <c r="L1248" s="81"/>
      <c r="M1248" s="81"/>
      <c r="N1248" s="82">
        <f t="shared" ref="N1248:P1248" si="739">N1249+N1251+N1253+N1259+N1261+N1266+N1269+N1271+N1273+N1277+N1281+N1288+N1290+N1292+N1255+N1263+N1275+N1296+N1294+N1298+N1300+N1257+N1284+N1286+N1279</f>
        <v>0</v>
      </c>
      <c r="O1248" s="82">
        <f t="shared" si="739"/>
        <v>2040.0889999999997</v>
      </c>
      <c r="P1248" s="82">
        <f t="shared" si="739"/>
        <v>4792.9050000000007</v>
      </c>
      <c r="Q1248" s="82">
        <f>Q1249+Q1251+Q1253+Q1259+Q1261+Q1266+Q1269+Q1271+Q1273+Q1277+Q1281+Q1288+Q1290+Q1292+Q1255+Q1263+Q1275+Q1296+Q1294+Q1298+Q1300+Q1257+Q1284+Q1286+Q1279</f>
        <v>5914.523000000001</v>
      </c>
      <c r="R1248" s="43">
        <f t="shared" ref="R1248:R1325" si="740">Q1248+P1248+O1248+N1248</f>
        <v>12747.517000000002</v>
      </c>
      <c r="S1248" s="84"/>
    </row>
    <row r="1249" spans="1:19" s="6" customFormat="1" ht="76.5">
      <c r="A1249" s="465"/>
      <c r="B1249" s="458"/>
      <c r="C1249" s="468"/>
      <c r="D1249" s="468"/>
      <c r="E1249" s="468"/>
      <c r="F1249" s="461"/>
      <c r="G1249" s="461"/>
      <c r="H1249" s="461"/>
      <c r="I1249" s="255" t="s">
        <v>211</v>
      </c>
      <c r="J1249" s="461"/>
      <c r="K1249" s="105" t="s">
        <v>24</v>
      </c>
      <c r="L1249" s="319"/>
      <c r="M1249" s="319"/>
      <c r="N1249" s="102">
        <f>N1250</f>
        <v>0</v>
      </c>
      <c r="O1249" s="102">
        <f>O1250</f>
        <v>122.825</v>
      </c>
      <c r="P1249" s="102">
        <f t="shared" ref="P1249" si="741">P1250</f>
        <v>123.254</v>
      </c>
      <c r="Q1249" s="102">
        <f t="shared" ref="Q1249" si="742">Q1250</f>
        <v>104.74299999999999</v>
      </c>
      <c r="R1249" s="48">
        <f t="shared" si="740"/>
        <v>350.822</v>
      </c>
      <c r="S1249" s="30"/>
    </row>
    <row r="1250" spans="1:19" s="6" customFormat="1" ht="15">
      <c r="A1250" s="465"/>
      <c r="B1250" s="458"/>
      <c r="C1250" s="468"/>
      <c r="D1250" s="468"/>
      <c r="E1250" s="468"/>
      <c r="F1250" s="461"/>
      <c r="G1250" s="461"/>
      <c r="H1250" s="461"/>
      <c r="I1250" s="254" t="s">
        <v>25</v>
      </c>
      <c r="J1250" s="461"/>
      <c r="K1250" s="106" t="s">
        <v>26</v>
      </c>
      <c r="L1250" s="106"/>
      <c r="M1250" s="106"/>
      <c r="N1250" s="107">
        <v>0</v>
      </c>
      <c r="O1250" s="107">
        <v>122.825</v>
      </c>
      <c r="P1250" s="107">
        <v>123.254</v>
      </c>
      <c r="Q1250" s="107">
        <v>104.74299999999999</v>
      </c>
      <c r="R1250" s="48">
        <f t="shared" si="740"/>
        <v>350.822</v>
      </c>
      <c r="S1250" s="30"/>
    </row>
    <row r="1251" spans="1:19" s="6" customFormat="1" ht="63.75">
      <c r="A1251" s="465"/>
      <c r="B1251" s="458"/>
      <c r="C1251" s="468"/>
      <c r="D1251" s="468"/>
      <c r="E1251" s="468"/>
      <c r="F1251" s="461"/>
      <c r="G1251" s="461"/>
      <c r="H1251" s="461"/>
      <c r="I1251" s="255" t="s">
        <v>452</v>
      </c>
      <c r="J1251" s="461"/>
      <c r="K1251" s="105" t="s">
        <v>46</v>
      </c>
      <c r="L1251" s="319"/>
      <c r="M1251" s="319"/>
      <c r="N1251" s="102">
        <f t="shared" ref="N1251" si="743">N1252</f>
        <v>0</v>
      </c>
      <c r="O1251" s="102">
        <f t="shared" ref="O1251" si="744">O1252</f>
        <v>30.448</v>
      </c>
      <c r="P1251" s="102">
        <f t="shared" ref="P1251" si="745">P1252</f>
        <v>0</v>
      </c>
      <c r="Q1251" s="102">
        <f t="shared" ref="Q1251" si="746">Q1252</f>
        <v>0</v>
      </c>
      <c r="R1251" s="48">
        <f t="shared" si="740"/>
        <v>30.448</v>
      </c>
      <c r="S1251" s="30"/>
    </row>
    <row r="1252" spans="1:19" s="6" customFormat="1" ht="25.5">
      <c r="A1252" s="465"/>
      <c r="B1252" s="458"/>
      <c r="C1252" s="468"/>
      <c r="D1252" s="468"/>
      <c r="E1252" s="468"/>
      <c r="F1252" s="461"/>
      <c r="G1252" s="461"/>
      <c r="H1252" s="461"/>
      <c r="I1252" s="254" t="s">
        <v>47</v>
      </c>
      <c r="J1252" s="461"/>
      <c r="K1252" s="106" t="s">
        <v>48</v>
      </c>
      <c r="L1252" s="106"/>
      <c r="M1252" s="106"/>
      <c r="N1252" s="107">
        <v>0</v>
      </c>
      <c r="O1252" s="107">
        <v>30.448</v>
      </c>
      <c r="P1252" s="107">
        <v>0</v>
      </c>
      <c r="Q1252" s="107">
        <v>0</v>
      </c>
      <c r="R1252" s="48">
        <f t="shared" si="740"/>
        <v>30.448</v>
      </c>
      <c r="S1252" s="30"/>
    </row>
    <row r="1253" spans="1:19" s="6" customFormat="1" ht="25.5">
      <c r="A1253" s="465"/>
      <c r="B1253" s="458"/>
      <c r="C1253" s="468"/>
      <c r="D1253" s="468"/>
      <c r="E1253" s="468"/>
      <c r="F1253" s="461"/>
      <c r="G1253" s="461"/>
      <c r="H1253" s="461"/>
      <c r="I1253" s="255" t="s">
        <v>168</v>
      </c>
      <c r="J1253" s="461"/>
      <c r="K1253" s="105" t="s">
        <v>28</v>
      </c>
      <c r="L1253" s="319"/>
      <c r="M1253" s="319"/>
      <c r="N1253" s="102">
        <f t="shared" ref="N1253:N1257" si="747">N1254</f>
        <v>0</v>
      </c>
      <c r="O1253" s="102">
        <f t="shared" ref="O1253:O1257" si="748">O1254</f>
        <v>69.134</v>
      </c>
      <c r="P1253" s="102">
        <f t="shared" ref="P1253:P1257" si="749">P1254</f>
        <v>13.215</v>
      </c>
      <c r="Q1253" s="102">
        <f t="shared" ref="Q1253:Q1257" si="750">Q1254</f>
        <v>4.7839999999999998</v>
      </c>
      <c r="R1253" s="48">
        <f t="shared" ref="R1253:R1256" si="751">Q1253+P1253+O1253+N1253</f>
        <v>87.132999999999996</v>
      </c>
      <c r="S1253" s="30"/>
    </row>
    <row r="1254" spans="1:19" s="6" customFormat="1" ht="15">
      <c r="A1254" s="465"/>
      <c r="B1254" s="458"/>
      <c r="C1254" s="468"/>
      <c r="D1254" s="468"/>
      <c r="E1254" s="468"/>
      <c r="F1254" s="461"/>
      <c r="G1254" s="461"/>
      <c r="H1254" s="461"/>
      <c r="I1254" s="254" t="s">
        <v>25</v>
      </c>
      <c r="J1254" s="461"/>
      <c r="K1254" s="106" t="s">
        <v>26</v>
      </c>
      <c r="L1254" s="106"/>
      <c r="M1254" s="106"/>
      <c r="N1254" s="107">
        <v>0</v>
      </c>
      <c r="O1254" s="107">
        <v>69.134</v>
      </c>
      <c r="P1254" s="107">
        <v>13.215</v>
      </c>
      <c r="Q1254" s="107">
        <v>4.7839999999999998</v>
      </c>
      <c r="R1254" s="48">
        <f t="shared" si="740"/>
        <v>87.132999999999996</v>
      </c>
      <c r="S1254" s="30"/>
    </row>
    <row r="1255" spans="1:19" s="6" customFormat="1" ht="63.75">
      <c r="A1255" s="465"/>
      <c r="B1255" s="458"/>
      <c r="C1255" s="468"/>
      <c r="D1255" s="468"/>
      <c r="E1255" s="468"/>
      <c r="F1255" s="461"/>
      <c r="G1255" s="461"/>
      <c r="H1255" s="461"/>
      <c r="I1255" s="255" t="s">
        <v>140</v>
      </c>
      <c r="J1255" s="461"/>
      <c r="K1255" s="105" t="s">
        <v>114</v>
      </c>
      <c r="L1255" s="319"/>
      <c r="M1255" s="319"/>
      <c r="N1255" s="102">
        <f t="shared" si="747"/>
        <v>0</v>
      </c>
      <c r="O1255" s="102">
        <f t="shared" si="748"/>
        <v>0</v>
      </c>
      <c r="P1255" s="102">
        <f t="shared" si="749"/>
        <v>7.0220000000000002</v>
      </c>
      <c r="Q1255" s="102">
        <f t="shared" si="750"/>
        <v>0</v>
      </c>
      <c r="R1255" s="48">
        <f t="shared" si="751"/>
        <v>7.0220000000000002</v>
      </c>
      <c r="S1255" s="30"/>
    </row>
    <row r="1256" spans="1:19" s="6" customFormat="1" ht="19.5" customHeight="1">
      <c r="A1256" s="465"/>
      <c r="B1256" s="458"/>
      <c r="C1256" s="468"/>
      <c r="D1256" s="468"/>
      <c r="E1256" s="468"/>
      <c r="F1256" s="461"/>
      <c r="G1256" s="461"/>
      <c r="H1256" s="461"/>
      <c r="I1256" s="254" t="s">
        <v>25</v>
      </c>
      <c r="J1256" s="461"/>
      <c r="K1256" s="106" t="s">
        <v>26</v>
      </c>
      <c r="L1256" s="106"/>
      <c r="M1256" s="106"/>
      <c r="N1256" s="107">
        <v>0</v>
      </c>
      <c r="O1256" s="107">
        <v>0</v>
      </c>
      <c r="P1256" s="107">
        <v>7.0220000000000002</v>
      </c>
      <c r="Q1256" s="107">
        <v>0</v>
      </c>
      <c r="R1256" s="48">
        <f t="shared" si="751"/>
        <v>7.0220000000000002</v>
      </c>
      <c r="S1256" s="30"/>
    </row>
    <row r="1257" spans="1:19" s="6" customFormat="1" ht="19.5" customHeight="1">
      <c r="A1257" s="465"/>
      <c r="B1257" s="458"/>
      <c r="C1257" s="468"/>
      <c r="D1257" s="468"/>
      <c r="E1257" s="468"/>
      <c r="F1257" s="461"/>
      <c r="G1257" s="461"/>
      <c r="H1257" s="461"/>
      <c r="I1257" s="254"/>
      <c r="J1257" s="461"/>
      <c r="K1257" s="428" t="s">
        <v>30</v>
      </c>
      <c r="L1257" s="428"/>
      <c r="M1257" s="428"/>
      <c r="N1257" s="102">
        <f t="shared" si="747"/>
        <v>0</v>
      </c>
      <c r="O1257" s="102">
        <f t="shared" si="748"/>
        <v>0</v>
      </c>
      <c r="P1257" s="102">
        <f t="shared" si="749"/>
        <v>0</v>
      </c>
      <c r="Q1257" s="102">
        <f t="shared" si="750"/>
        <v>8.8559999999999999</v>
      </c>
      <c r="R1257" s="48">
        <f t="shared" ref="R1257:R1258" si="752">Q1257+P1257+O1257+N1257</f>
        <v>8.8559999999999999</v>
      </c>
      <c r="S1257" s="422"/>
    </row>
    <row r="1258" spans="1:19" s="6" customFormat="1" ht="19.5" customHeight="1">
      <c r="A1258" s="465"/>
      <c r="B1258" s="458"/>
      <c r="C1258" s="468"/>
      <c r="D1258" s="468"/>
      <c r="E1258" s="468"/>
      <c r="F1258" s="461"/>
      <c r="G1258" s="461"/>
      <c r="H1258" s="461"/>
      <c r="I1258" s="254" t="s">
        <v>25</v>
      </c>
      <c r="J1258" s="461"/>
      <c r="K1258" s="106" t="s">
        <v>26</v>
      </c>
      <c r="L1258" s="106"/>
      <c r="M1258" s="106"/>
      <c r="N1258" s="107">
        <v>0</v>
      </c>
      <c r="O1258" s="107">
        <v>0</v>
      </c>
      <c r="P1258" s="107">
        <v>0</v>
      </c>
      <c r="Q1258" s="107">
        <v>8.8559999999999999</v>
      </c>
      <c r="R1258" s="48">
        <f t="shared" si="752"/>
        <v>8.8559999999999999</v>
      </c>
      <c r="S1258" s="422"/>
    </row>
    <row r="1259" spans="1:19" s="6" customFormat="1" ht="27.75" customHeight="1">
      <c r="A1259" s="465"/>
      <c r="B1259" s="458"/>
      <c r="C1259" s="468"/>
      <c r="D1259" s="468"/>
      <c r="E1259" s="468"/>
      <c r="F1259" s="461"/>
      <c r="G1259" s="461"/>
      <c r="H1259" s="461"/>
      <c r="I1259" s="255" t="s">
        <v>142</v>
      </c>
      <c r="J1259" s="461"/>
      <c r="K1259" s="105" t="s">
        <v>214</v>
      </c>
      <c r="L1259" s="319"/>
      <c r="M1259" s="319"/>
      <c r="N1259" s="102">
        <f t="shared" ref="N1259" si="753">N1260</f>
        <v>0</v>
      </c>
      <c r="O1259" s="102">
        <f t="shared" ref="O1259" si="754">O1260</f>
        <v>680.82799999999997</v>
      </c>
      <c r="P1259" s="102">
        <f t="shared" ref="P1259" si="755">P1260</f>
        <v>0</v>
      </c>
      <c r="Q1259" s="102">
        <f t="shared" ref="Q1259" si="756">Q1260</f>
        <v>0</v>
      </c>
      <c r="R1259" s="48">
        <f t="shared" si="740"/>
        <v>680.82799999999997</v>
      </c>
      <c r="S1259" s="30"/>
    </row>
    <row r="1260" spans="1:19" s="6" customFormat="1" ht="15">
      <c r="A1260" s="465"/>
      <c r="B1260" s="458"/>
      <c r="C1260" s="468"/>
      <c r="D1260" s="468"/>
      <c r="E1260" s="468"/>
      <c r="F1260" s="461"/>
      <c r="G1260" s="461"/>
      <c r="H1260" s="461"/>
      <c r="I1260" s="254" t="s">
        <v>25</v>
      </c>
      <c r="J1260" s="461"/>
      <c r="K1260" s="106" t="s">
        <v>26</v>
      </c>
      <c r="L1260" s="106"/>
      <c r="M1260" s="106"/>
      <c r="N1260" s="107">
        <v>0</v>
      </c>
      <c r="O1260" s="107">
        <v>680.82799999999997</v>
      </c>
      <c r="P1260" s="107">
        <v>0</v>
      </c>
      <c r="Q1260" s="107">
        <v>0</v>
      </c>
      <c r="R1260" s="48">
        <f t="shared" si="740"/>
        <v>680.82799999999997</v>
      </c>
      <c r="S1260" s="30"/>
    </row>
    <row r="1261" spans="1:19" s="6" customFormat="1" ht="25.5">
      <c r="A1261" s="465"/>
      <c r="B1261" s="458"/>
      <c r="C1261" s="468"/>
      <c r="D1261" s="468"/>
      <c r="E1261" s="468"/>
      <c r="F1261" s="461"/>
      <c r="G1261" s="461"/>
      <c r="H1261" s="461"/>
      <c r="I1261" s="255" t="s">
        <v>215</v>
      </c>
      <c r="J1261" s="461"/>
      <c r="K1261" s="105" t="s">
        <v>26</v>
      </c>
      <c r="L1261" s="319"/>
      <c r="M1261" s="319"/>
      <c r="N1261" s="102">
        <f t="shared" ref="N1261" si="757">N1262</f>
        <v>0</v>
      </c>
      <c r="O1261" s="102">
        <f t="shared" ref="O1261" si="758">O1262</f>
        <v>237.1</v>
      </c>
      <c r="P1261" s="102">
        <f t="shared" ref="P1261" si="759">P1262</f>
        <v>0</v>
      </c>
      <c r="Q1261" s="102">
        <f t="shared" ref="Q1261" si="760">Q1262</f>
        <v>0</v>
      </c>
      <c r="R1261" s="48">
        <f t="shared" si="740"/>
        <v>237.1</v>
      </c>
      <c r="S1261" s="30"/>
    </row>
    <row r="1262" spans="1:19" s="6" customFormat="1" ht="15">
      <c r="A1262" s="465"/>
      <c r="B1262" s="458"/>
      <c r="C1262" s="468"/>
      <c r="D1262" s="468"/>
      <c r="E1262" s="468"/>
      <c r="F1262" s="461"/>
      <c r="G1262" s="461"/>
      <c r="H1262" s="461"/>
      <c r="I1262" s="254" t="s">
        <v>25</v>
      </c>
      <c r="J1262" s="461"/>
      <c r="K1262" s="106" t="s">
        <v>26</v>
      </c>
      <c r="L1262" s="106"/>
      <c r="M1262" s="106"/>
      <c r="N1262" s="107">
        <v>0</v>
      </c>
      <c r="O1262" s="107">
        <v>237.1</v>
      </c>
      <c r="P1262" s="107">
        <v>0</v>
      </c>
      <c r="Q1262" s="107">
        <v>0</v>
      </c>
      <c r="R1262" s="48">
        <f t="shared" si="740"/>
        <v>237.1</v>
      </c>
      <c r="S1262" s="30"/>
    </row>
    <row r="1263" spans="1:19" s="6" customFormat="1" ht="25.5">
      <c r="A1263" s="465"/>
      <c r="B1263" s="458"/>
      <c r="C1263" s="468"/>
      <c r="D1263" s="468"/>
      <c r="E1263" s="468"/>
      <c r="F1263" s="461"/>
      <c r="G1263" s="461"/>
      <c r="H1263" s="461"/>
      <c r="I1263" s="255" t="s">
        <v>142</v>
      </c>
      <c r="J1263" s="461"/>
      <c r="K1263" s="105" t="s">
        <v>107</v>
      </c>
      <c r="L1263" s="319"/>
      <c r="M1263" s="319"/>
      <c r="N1263" s="102">
        <f>N1264+N1265</f>
        <v>0</v>
      </c>
      <c r="O1263" s="102">
        <f t="shared" ref="O1263:Q1263" si="761">O1264+O1265</f>
        <v>0</v>
      </c>
      <c r="P1263" s="102">
        <f t="shared" si="761"/>
        <v>193.077</v>
      </c>
      <c r="Q1263" s="102">
        <f t="shared" si="761"/>
        <v>282.95600000000002</v>
      </c>
      <c r="R1263" s="48">
        <f t="shared" si="740"/>
        <v>476.03300000000002</v>
      </c>
      <c r="S1263" s="30"/>
    </row>
    <row r="1264" spans="1:19" s="6" customFormat="1" ht="15">
      <c r="A1264" s="465"/>
      <c r="B1264" s="458"/>
      <c r="C1264" s="468"/>
      <c r="D1264" s="468"/>
      <c r="E1264" s="468"/>
      <c r="F1264" s="461"/>
      <c r="G1264" s="461"/>
      <c r="H1264" s="461"/>
      <c r="I1264" s="254" t="s">
        <v>25</v>
      </c>
      <c r="J1264" s="461"/>
      <c r="K1264" s="106" t="s">
        <v>26</v>
      </c>
      <c r="L1264" s="106"/>
      <c r="M1264" s="106"/>
      <c r="N1264" s="107">
        <v>0</v>
      </c>
      <c r="O1264" s="107">
        <v>0</v>
      </c>
      <c r="P1264" s="107">
        <v>193.077</v>
      </c>
      <c r="Q1264" s="107">
        <v>179.464</v>
      </c>
      <c r="R1264" s="48">
        <f t="shared" si="740"/>
        <v>372.541</v>
      </c>
      <c r="S1264" s="30"/>
    </row>
    <row r="1265" spans="1:19" s="6" customFormat="1" ht="25.5">
      <c r="A1265" s="465"/>
      <c r="B1265" s="458"/>
      <c r="C1265" s="468"/>
      <c r="D1265" s="468"/>
      <c r="E1265" s="468"/>
      <c r="F1265" s="461"/>
      <c r="G1265" s="461"/>
      <c r="H1265" s="461"/>
      <c r="I1265" s="254" t="s">
        <v>47</v>
      </c>
      <c r="J1265" s="461"/>
      <c r="K1265" s="106" t="s">
        <v>48</v>
      </c>
      <c r="L1265" s="106"/>
      <c r="M1265" s="106"/>
      <c r="N1265" s="107">
        <v>0</v>
      </c>
      <c r="O1265" s="107">
        <v>0</v>
      </c>
      <c r="P1265" s="107">
        <v>0</v>
      </c>
      <c r="Q1265" s="107">
        <v>103.492</v>
      </c>
      <c r="R1265" s="48">
        <f t="shared" si="740"/>
        <v>103.492</v>
      </c>
      <c r="S1265" s="422"/>
    </row>
    <row r="1266" spans="1:19" s="6" customFormat="1" ht="25.5">
      <c r="A1266" s="465"/>
      <c r="B1266" s="458"/>
      <c r="C1266" s="468"/>
      <c r="D1266" s="468"/>
      <c r="E1266" s="468"/>
      <c r="F1266" s="461"/>
      <c r="G1266" s="461"/>
      <c r="H1266" s="461"/>
      <c r="I1266" s="255" t="s">
        <v>153</v>
      </c>
      <c r="J1266" s="461"/>
      <c r="K1266" s="105" t="s">
        <v>216</v>
      </c>
      <c r="L1266" s="319"/>
      <c r="M1266" s="319"/>
      <c r="N1266" s="102">
        <f>N1267+N1268</f>
        <v>0</v>
      </c>
      <c r="O1266" s="102">
        <f t="shared" ref="O1266:Q1266" si="762">O1267+O1268</f>
        <v>8.9979999999999993</v>
      </c>
      <c r="P1266" s="102">
        <f t="shared" si="762"/>
        <v>2255.2380000000003</v>
      </c>
      <c r="Q1266" s="102">
        <f t="shared" si="762"/>
        <v>850.01599999999996</v>
      </c>
      <c r="R1266" s="48">
        <f t="shared" si="740"/>
        <v>3114.2520000000004</v>
      </c>
      <c r="S1266" s="30"/>
    </row>
    <row r="1267" spans="1:19" s="6" customFormat="1" ht="15">
      <c r="A1267" s="465"/>
      <c r="B1267" s="458"/>
      <c r="C1267" s="468"/>
      <c r="D1267" s="468"/>
      <c r="E1267" s="468"/>
      <c r="F1267" s="461"/>
      <c r="G1267" s="461"/>
      <c r="H1267" s="461"/>
      <c r="I1267" s="254" t="s">
        <v>25</v>
      </c>
      <c r="J1267" s="461"/>
      <c r="K1267" s="106" t="s">
        <v>26</v>
      </c>
      <c r="L1267" s="106"/>
      <c r="M1267" s="106"/>
      <c r="N1267" s="107">
        <v>0</v>
      </c>
      <c r="O1267" s="107">
        <v>8.9979999999999993</v>
      </c>
      <c r="P1267" s="107">
        <v>99.885000000000005</v>
      </c>
      <c r="Q1267" s="107">
        <v>0</v>
      </c>
      <c r="R1267" s="48">
        <f t="shared" si="740"/>
        <v>108.88300000000001</v>
      </c>
      <c r="S1267" s="30"/>
    </row>
    <row r="1268" spans="1:19" s="6" customFormat="1" ht="25.5">
      <c r="A1268" s="465"/>
      <c r="B1268" s="458"/>
      <c r="C1268" s="468"/>
      <c r="D1268" s="468"/>
      <c r="E1268" s="468"/>
      <c r="F1268" s="461"/>
      <c r="G1268" s="461"/>
      <c r="H1268" s="461"/>
      <c r="I1268" s="254" t="s">
        <v>47</v>
      </c>
      <c r="J1268" s="461"/>
      <c r="K1268" s="106" t="s">
        <v>48</v>
      </c>
      <c r="L1268" s="106"/>
      <c r="M1268" s="106"/>
      <c r="N1268" s="107">
        <v>0</v>
      </c>
      <c r="O1268" s="107">
        <v>0</v>
      </c>
      <c r="P1268" s="107">
        <v>2155.3530000000001</v>
      </c>
      <c r="Q1268" s="107">
        <v>850.01599999999996</v>
      </c>
      <c r="R1268" s="48">
        <f t="shared" si="740"/>
        <v>3005.3690000000001</v>
      </c>
      <c r="S1268" s="422"/>
    </row>
    <row r="1269" spans="1:19" s="6" customFormat="1" ht="25.5">
      <c r="A1269" s="465"/>
      <c r="B1269" s="458"/>
      <c r="C1269" s="468"/>
      <c r="D1269" s="468"/>
      <c r="E1269" s="468"/>
      <c r="F1269" s="461"/>
      <c r="G1269" s="461"/>
      <c r="H1269" s="461"/>
      <c r="I1269" s="255" t="s">
        <v>220</v>
      </c>
      <c r="J1269" s="461"/>
      <c r="K1269" s="105" t="s">
        <v>60</v>
      </c>
      <c r="L1269" s="319"/>
      <c r="M1269" s="319"/>
      <c r="N1269" s="102">
        <f t="shared" ref="N1269" si="763">N1270</f>
        <v>0</v>
      </c>
      <c r="O1269" s="102">
        <f t="shared" ref="O1269" si="764">O1270</f>
        <v>137.12799999999999</v>
      </c>
      <c r="P1269" s="102">
        <f t="shared" ref="P1269" si="765">P1270</f>
        <v>0</v>
      </c>
      <c r="Q1269" s="102">
        <f t="shared" ref="Q1269" si="766">Q1270</f>
        <v>0</v>
      </c>
      <c r="R1269" s="48">
        <f t="shared" si="740"/>
        <v>137.12799999999999</v>
      </c>
      <c r="S1269" s="30"/>
    </row>
    <row r="1270" spans="1:19" s="6" customFormat="1" ht="15">
      <c r="A1270" s="465"/>
      <c r="B1270" s="458"/>
      <c r="C1270" s="468"/>
      <c r="D1270" s="468"/>
      <c r="E1270" s="468"/>
      <c r="F1270" s="461"/>
      <c r="G1270" s="461"/>
      <c r="H1270" s="461"/>
      <c r="I1270" s="254" t="s">
        <v>25</v>
      </c>
      <c r="J1270" s="461"/>
      <c r="K1270" s="106" t="s">
        <v>26</v>
      </c>
      <c r="L1270" s="106"/>
      <c r="M1270" s="106"/>
      <c r="N1270" s="107">
        <v>0</v>
      </c>
      <c r="O1270" s="107">
        <v>137.12799999999999</v>
      </c>
      <c r="P1270" s="107">
        <v>0</v>
      </c>
      <c r="Q1270" s="107">
        <v>0</v>
      </c>
      <c r="R1270" s="48">
        <f t="shared" si="740"/>
        <v>137.12799999999999</v>
      </c>
      <c r="S1270" s="30"/>
    </row>
    <row r="1271" spans="1:19" s="6" customFormat="1" ht="15">
      <c r="A1271" s="465"/>
      <c r="B1271" s="458"/>
      <c r="C1271" s="468"/>
      <c r="D1271" s="468"/>
      <c r="E1271" s="468"/>
      <c r="F1271" s="461"/>
      <c r="G1271" s="461"/>
      <c r="H1271" s="461"/>
      <c r="I1271" s="255" t="s">
        <v>130</v>
      </c>
      <c r="J1271" s="461"/>
      <c r="K1271" s="105" t="s">
        <v>131</v>
      </c>
      <c r="L1271" s="319"/>
      <c r="M1271" s="319"/>
      <c r="N1271" s="102">
        <f t="shared" ref="N1271" si="767">N1272</f>
        <v>0</v>
      </c>
      <c r="O1271" s="102">
        <f t="shared" ref="O1271" si="768">O1272</f>
        <v>0.05</v>
      </c>
      <c r="P1271" s="102">
        <f t="shared" ref="P1271" si="769">P1272</f>
        <v>0</v>
      </c>
      <c r="Q1271" s="102">
        <f t="shared" ref="Q1271" si="770">Q1272</f>
        <v>0</v>
      </c>
      <c r="R1271" s="48">
        <f t="shared" si="740"/>
        <v>0.05</v>
      </c>
      <c r="S1271" s="30"/>
    </row>
    <row r="1272" spans="1:19" s="6" customFormat="1" ht="15">
      <c r="A1272" s="465"/>
      <c r="B1272" s="458"/>
      <c r="C1272" s="468"/>
      <c r="D1272" s="468"/>
      <c r="E1272" s="468"/>
      <c r="F1272" s="461"/>
      <c r="G1272" s="461"/>
      <c r="H1272" s="461"/>
      <c r="I1272" s="254" t="s">
        <v>25</v>
      </c>
      <c r="J1272" s="461"/>
      <c r="K1272" s="106" t="s">
        <v>26</v>
      </c>
      <c r="L1272" s="106"/>
      <c r="M1272" s="106"/>
      <c r="N1272" s="107">
        <v>0</v>
      </c>
      <c r="O1272" s="107">
        <v>0.05</v>
      </c>
      <c r="P1272" s="107">
        <v>0</v>
      </c>
      <c r="Q1272" s="107">
        <v>0</v>
      </c>
      <c r="R1272" s="48">
        <f t="shared" si="740"/>
        <v>0.05</v>
      </c>
      <c r="S1272" s="30"/>
    </row>
    <row r="1273" spans="1:19" s="6" customFormat="1" ht="25.5">
      <c r="A1273" s="465"/>
      <c r="B1273" s="458"/>
      <c r="C1273" s="468"/>
      <c r="D1273" s="468"/>
      <c r="E1273" s="468"/>
      <c r="F1273" s="461"/>
      <c r="G1273" s="461"/>
      <c r="H1273" s="461"/>
      <c r="I1273" s="255" t="s">
        <v>137</v>
      </c>
      <c r="J1273" s="461"/>
      <c r="K1273" s="105" t="s">
        <v>62</v>
      </c>
      <c r="L1273" s="319"/>
      <c r="M1273" s="319"/>
      <c r="N1273" s="102">
        <f t="shared" ref="N1273" si="771">N1274</f>
        <v>0</v>
      </c>
      <c r="O1273" s="102">
        <f t="shared" ref="O1273" si="772">O1274</f>
        <v>461.17500000000001</v>
      </c>
      <c r="P1273" s="102">
        <f t="shared" ref="P1273" si="773">P1274</f>
        <v>0</v>
      </c>
      <c r="Q1273" s="102">
        <f t="shared" ref="Q1273" si="774">Q1274</f>
        <v>0</v>
      </c>
      <c r="R1273" s="48">
        <f t="shared" si="740"/>
        <v>461.17500000000001</v>
      </c>
      <c r="S1273" s="30"/>
    </row>
    <row r="1274" spans="1:19" s="6" customFormat="1" ht="15">
      <c r="A1274" s="465"/>
      <c r="B1274" s="458"/>
      <c r="C1274" s="468"/>
      <c r="D1274" s="468"/>
      <c r="E1274" s="468"/>
      <c r="F1274" s="461"/>
      <c r="G1274" s="461"/>
      <c r="H1274" s="461"/>
      <c r="I1274" s="254" t="s">
        <v>25</v>
      </c>
      <c r="J1274" s="461"/>
      <c r="K1274" s="106" t="s">
        <v>26</v>
      </c>
      <c r="L1274" s="106"/>
      <c r="M1274" s="106"/>
      <c r="N1274" s="107">
        <v>0</v>
      </c>
      <c r="O1274" s="107">
        <v>461.17500000000001</v>
      </c>
      <c r="P1274" s="107">
        <v>0</v>
      </c>
      <c r="Q1274" s="107">
        <v>0</v>
      </c>
      <c r="R1274" s="48">
        <f t="shared" si="740"/>
        <v>461.17500000000001</v>
      </c>
      <c r="S1274" s="30"/>
    </row>
    <row r="1275" spans="1:19" s="6" customFormat="1" ht="25.5">
      <c r="A1275" s="465"/>
      <c r="B1275" s="458"/>
      <c r="C1275" s="468"/>
      <c r="D1275" s="468"/>
      <c r="E1275" s="468"/>
      <c r="F1275" s="461"/>
      <c r="G1275" s="461"/>
      <c r="H1275" s="461"/>
      <c r="I1275" s="255" t="s">
        <v>181</v>
      </c>
      <c r="J1275" s="461"/>
      <c r="K1275" s="105" t="s">
        <v>421</v>
      </c>
      <c r="L1275" s="319"/>
      <c r="M1275" s="319"/>
      <c r="N1275" s="102">
        <f t="shared" ref="N1275:N1279" si="775">N1276</f>
        <v>0</v>
      </c>
      <c r="O1275" s="102">
        <f t="shared" ref="O1275:O1279" si="776">O1276</f>
        <v>0</v>
      </c>
      <c r="P1275" s="102">
        <f t="shared" ref="P1275:P1279" si="777">P1276</f>
        <v>156.33099999999999</v>
      </c>
      <c r="Q1275" s="102">
        <f t="shared" ref="Q1275:Q1279" si="778">Q1276</f>
        <v>15.904</v>
      </c>
      <c r="R1275" s="48">
        <f t="shared" si="740"/>
        <v>172.23499999999999</v>
      </c>
      <c r="S1275" s="30"/>
    </row>
    <row r="1276" spans="1:19" s="6" customFormat="1" ht="15">
      <c r="A1276" s="465"/>
      <c r="B1276" s="458"/>
      <c r="C1276" s="468"/>
      <c r="D1276" s="468"/>
      <c r="E1276" s="468"/>
      <c r="F1276" s="461"/>
      <c r="G1276" s="461"/>
      <c r="H1276" s="461"/>
      <c r="I1276" s="254" t="s">
        <v>25</v>
      </c>
      <c r="J1276" s="461"/>
      <c r="K1276" s="106" t="s">
        <v>26</v>
      </c>
      <c r="L1276" s="106"/>
      <c r="M1276" s="106"/>
      <c r="N1276" s="107">
        <v>0</v>
      </c>
      <c r="O1276" s="107">
        <v>0</v>
      </c>
      <c r="P1276" s="107">
        <v>156.33099999999999</v>
      </c>
      <c r="Q1276" s="107">
        <v>15.904</v>
      </c>
      <c r="R1276" s="48">
        <f t="shared" si="740"/>
        <v>172.23499999999999</v>
      </c>
      <c r="S1276" s="30"/>
    </row>
    <row r="1277" spans="1:19" s="6" customFormat="1" ht="38.25">
      <c r="A1277" s="465"/>
      <c r="B1277" s="458"/>
      <c r="C1277" s="468"/>
      <c r="D1277" s="468"/>
      <c r="E1277" s="468"/>
      <c r="F1277" s="461"/>
      <c r="G1277" s="461"/>
      <c r="H1277" s="461"/>
      <c r="I1277" s="255" t="s">
        <v>222</v>
      </c>
      <c r="J1277" s="461"/>
      <c r="K1277" s="105" t="s">
        <v>223</v>
      </c>
      <c r="L1277" s="319"/>
      <c r="M1277" s="319"/>
      <c r="N1277" s="102">
        <f t="shared" si="775"/>
        <v>0</v>
      </c>
      <c r="O1277" s="102">
        <f t="shared" si="776"/>
        <v>2.1120000000000001</v>
      </c>
      <c r="P1277" s="102">
        <f t="shared" si="777"/>
        <v>0</v>
      </c>
      <c r="Q1277" s="102">
        <f t="shared" si="778"/>
        <v>0</v>
      </c>
      <c r="R1277" s="48">
        <f t="shared" si="740"/>
        <v>2.1120000000000001</v>
      </c>
      <c r="S1277" s="30"/>
    </row>
    <row r="1278" spans="1:19" s="6" customFormat="1" ht="15">
      <c r="A1278" s="465"/>
      <c r="B1278" s="458"/>
      <c r="C1278" s="468"/>
      <c r="D1278" s="468"/>
      <c r="E1278" s="468"/>
      <c r="F1278" s="461"/>
      <c r="G1278" s="461"/>
      <c r="H1278" s="461"/>
      <c r="I1278" s="254" t="s">
        <v>25</v>
      </c>
      <c r="J1278" s="461"/>
      <c r="K1278" s="106" t="s">
        <v>26</v>
      </c>
      <c r="L1278" s="106"/>
      <c r="M1278" s="106"/>
      <c r="N1278" s="107">
        <v>0</v>
      </c>
      <c r="O1278" s="107">
        <v>2.1120000000000001</v>
      </c>
      <c r="P1278" s="107">
        <v>0</v>
      </c>
      <c r="Q1278" s="107">
        <v>0</v>
      </c>
      <c r="R1278" s="48">
        <f t="shared" si="740"/>
        <v>2.1120000000000001</v>
      </c>
      <c r="S1278" s="30"/>
    </row>
    <row r="1279" spans="1:19" s="6" customFormat="1" ht="38.25">
      <c r="A1279" s="465"/>
      <c r="B1279" s="458"/>
      <c r="C1279" s="468"/>
      <c r="D1279" s="468"/>
      <c r="E1279" s="468"/>
      <c r="F1279" s="461"/>
      <c r="G1279" s="461"/>
      <c r="H1279" s="461"/>
      <c r="I1279" s="398" t="s">
        <v>43</v>
      </c>
      <c r="J1279" s="461"/>
      <c r="K1279" s="428" t="s">
        <v>76</v>
      </c>
      <c r="L1279" s="106"/>
      <c r="M1279" s="106"/>
      <c r="N1279" s="102">
        <f t="shared" si="775"/>
        <v>0</v>
      </c>
      <c r="O1279" s="102">
        <f t="shared" si="776"/>
        <v>0</v>
      </c>
      <c r="P1279" s="102">
        <f t="shared" si="777"/>
        <v>0</v>
      </c>
      <c r="Q1279" s="102">
        <f t="shared" si="778"/>
        <v>150.136</v>
      </c>
      <c r="R1279" s="48">
        <f t="shared" ref="R1279" si="779">Q1279+P1279+O1279+N1279</f>
        <v>150.136</v>
      </c>
      <c r="S1279" s="422"/>
    </row>
    <row r="1280" spans="1:19" s="6" customFormat="1" ht="15">
      <c r="A1280" s="465"/>
      <c r="B1280" s="458"/>
      <c r="C1280" s="468"/>
      <c r="D1280" s="468"/>
      <c r="E1280" s="468"/>
      <c r="F1280" s="461"/>
      <c r="G1280" s="461"/>
      <c r="H1280" s="461"/>
      <c r="I1280" s="446" t="s">
        <v>25</v>
      </c>
      <c r="J1280" s="461"/>
      <c r="K1280" s="106" t="s">
        <v>26</v>
      </c>
      <c r="L1280" s="106"/>
      <c r="M1280" s="106"/>
      <c r="N1280" s="107">
        <v>0</v>
      </c>
      <c r="O1280" s="107">
        <v>0</v>
      </c>
      <c r="P1280" s="107">
        <v>0</v>
      </c>
      <c r="Q1280" s="107">
        <v>150.136</v>
      </c>
      <c r="R1280" s="48">
        <f t="shared" si="740"/>
        <v>150.136</v>
      </c>
      <c r="S1280" s="422"/>
    </row>
    <row r="1281" spans="1:19" s="6" customFormat="1" ht="38.25">
      <c r="A1281" s="465"/>
      <c r="B1281" s="458"/>
      <c r="C1281" s="468"/>
      <c r="D1281" s="468"/>
      <c r="E1281" s="468"/>
      <c r="F1281" s="461"/>
      <c r="G1281" s="461"/>
      <c r="H1281" s="461"/>
      <c r="I1281" s="255" t="s">
        <v>113</v>
      </c>
      <c r="J1281" s="461"/>
      <c r="K1281" s="105" t="s">
        <v>152</v>
      </c>
      <c r="L1281" s="319"/>
      <c r="M1281" s="319"/>
      <c r="N1281" s="102">
        <f>N1282+N1283</f>
        <v>0</v>
      </c>
      <c r="O1281" s="102">
        <f t="shared" ref="O1281:Q1281" si="780">O1282+O1283</f>
        <v>0.5</v>
      </c>
      <c r="P1281" s="102">
        <f t="shared" si="780"/>
        <v>1060.518</v>
      </c>
      <c r="Q1281" s="102">
        <f t="shared" si="780"/>
        <v>2069.143</v>
      </c>
      <c r="R1281" s="48">
        <f t="shared" si="740"/>
        <v>3130.1610000000001</v>
      </c>
      <c r="S1281" s="30"/>
    </row>
    <row r="1282" spans="1:19" s="6" customFormat="1" ht="15">
      <c r="A1282" s="465"/>
      <c r="B1282" s="458"/>
      <c r="C1282" s="468"/>
      <c r="D1282" s="468"/>
      <c r="E1282" s="468"/>
      <c r="F1282" s="461"/>
      <c r="G1282" s="461"/>
      <c r="H1282" s="461"/>
      <c r="I1282" s="254" t="s">
        <v>25</v>
      </c>
      <c r="J1282" s="461"/>
      <c r="K1282" s="106" t="s">
        <v>26</v>
      </c>
      <c r="L1282" s="106"/>
      <c r="M1282" s="106"/>
      <c r="N1282" s="107">
        <v>0</v>
      </c>
      <c r="O1282" s="107">
        <v>0.5</v>
      </c>
      <c r="P1282" s="107">
        <v>0</v>
      </c>
      <c r="Q1282" s="107">
        <v>297.96199999999999</v>
      </c>
      <c r="R1282" s="48">
        <f t="shared" si="740"/>
        <v>298.46199999999999</v>
      </c>
      <c r="S1282" s="30"/>
    </row>
    <row r="1283" spans="1:19" s="6" customFormat="1" ht="25.5">
      <c r="A1283" s="465"/>
      <c r="B1283" s="458"/>
      <c r="C1283" s="468"/>
      <c r="D1283" s="468"/>
      <c r="E1283" s="468"/>
      <c r="F1283" s="461"/>
      <c r="G1283" s="461"/>
      <c r="H1283" s="461"/>
      <c r="I1283" s="254" t="s">
        <v>47</v>
      </c>
      <c r="J1283" s="461"/>
      <c r="K1283" s="106" t="s">
        <v>48</v>
      </c>
      <c r="L1283" s="106"/>
      <c r="M1283" s="106"/>
      <c r="N1283" s="107">
        <v>0</v>
      </c>
      <c r="O1283" s="107">
        <v>0</v>
      </c>
      <c r="P1283" s="107">
        <v>1060.518</v>
      </c>
      <c r="Q1283" s="107">
        <v>1771.181</v>
      </c>
      <c r="R1283" s="48">
        <f t="shared" si="740"/>
        <v>2831.6990000000001</v>
      </c>
      <c r="S1283" s="30"/>
    </row>
    <row r="1284" spans="1:19" s="6" customFormat="1" ht="15">
      <c r="A1284" s="465"/>
      <c r="B1284" s="458"/>
      <c r="C1284" s="468"/>
      <c r="D1284" s="468"/>
      <c r="E1284" s="468"/>
      <c r="F1284" s="461"/>
      <c r="G1284" s="461"/>
      <c r="H1284" s="461"/>
      <c r="I1284" s="446"/>
      <c r="J1284" s="461"/>
      <c r="K1284" s="428" t="s">
        <v>154</v>
      </c>
      <c r="L1284" s="428"/>
      <c r="M1284" s="428"/>
      <c r="N1284" s="102">
        <f>N1285</f>
        <v>0</v>
      </c>
      <c r="O1284" s="102">
        <f t="shared" ref="O1284:Q1284" si="781">O1285</f>
        <v>0</v>
      </c>
      <c r="P1284" s="102">
        <f t="shared" si="781"/>
        <v>0</v>
      </c>
      <c r="Q1284" s="102">
        <f t="shared" si="781"/>
        <v>29.885000000000002</v>
      </c>
      <c r="R1284" s="48">
        <f t="shared" si="740"/>
        <v>29.885000000000002</v>
      </c>
      <c r="S1284" s="422"/>
    </row>
    <row r="1285" spans="1:19" s="6" customFormat="1" ht="15">
      <c r="A1285" s="465"/>
      <c r="B1285" s="458"/>
      <c r="C1285" s="468"/>
      <c r="D1285" s="468"/>
      <c r="E1285" s="468"/>
      <c r="F1285" s="461"/>
      <c r="G1285" s="461"/>
      <c r="H1285" s="461"/>
      <c r="I1285" s="446" t="s">
        <v>25</v>
      </c>
      <c r="J1285" s="461"/>
      <c r="K1285" s="106" t="s">
        <v>26</v>
      </c>
      <c r="L1285" s="106"/>
      <c r="M1285" s="106"/>
      <c r="N1285" s="107">
        <v>0</v>
      </c>
      <c r="O1285" s="107">
        <v>0</v>
      </c>
      <c r="P1285" s="107">
        <v>0</v>
      </c>
      <c r="Q1285" s="107">
        <v>29.885000000000002</v>
      </c>
      <c r="R1285" s="48">
        <f t="shared" si="740"/>
        <v>29.885000000000002</v>
      </c>
      <c r="S1285" s="422"/>
    </row>
    <row r="1286" spans="1:19" s="6" customFormat="1" ht="15">
      <c r="A1286" s="465"/>
      <c r="B1286" s="458"/>
      <c r="C1286" s="468"/>
      <c r="D1286" s="468"/>
      <c r="E1286" s="468"/>
      <c r="F1286" s="461"/>
      <c r="G1286" s="461"/>
      <c r="H1286" s="461"/>
      <c r="I1286" s="398" t="s">
        <v>225</v>
      </c>
      <c r="J1286" s="461"/>
      <c r="K1286" s="428" t="s">
        <v>325</v>
      </c>
      <c r="L1286" s="428"/>
      <c r="M1286" s="428"/>
      <c r="N1286" s="102">
        <f>N1287</f>
        <v>0</v>
      </c>
      <c r="O1286" s="102">
        <f t="shared" ref="O1286:Q1286" si="782">O1287</f>
        <v>0</v>
      </c>
      <c r="P1286" s="102">
        <f t="shared" si="782"/>
        <v>800</v>
      </c>
      <c r="Q1286" s="102">
        <f t="shared" si="782"/>
        <v>1887.665</v>
      </c>
      <c r="R1286" s="48">
        <f t="shared" si="740"/>
        <v>2687.665</v>
      </c>
      <c r="S1286" s="422"/>
    </row>
    <row r="1287" spans="1:19" s="6" customFormat="1" ht="25.5">
      <c r="A1287" s="465"/>
      <c r="B1287" s="458"/>
      <c r="C1287" s="468"/>
      <c r="D1287" s="468"/>
      <c r="E1287" s="468"/>
      <c r="F1287" s="461"/>
      <c r="G1287" s="461"/>
      <c r="H1287" s="461"/>
      <c r="I1287" s="446" t="s">
        <v>47</v>
      </c>
      <c r="J1287" s="461"/>
      <c r="K1287" s="106" t="s">
        <v>48</v>
      </c>
      <c r="L1287" s="106"/>
      <c r="M1287" s="106"/>
      <c r="N1287" s="107">
        <v>0</v>
      </c>
      <c r="O1287" s="107">
        <v>0</v>
      </c>
      <c r="P1287" s="107">
        <v>800</v>
      </c>
      <c r="Q1287" s="107">
        <v>1887.665</v>
      </c>
      <c r="R1287" s="48">
        <f t="shared" si="740"/>
        <v>2687.665</v>
      </c>
      <c r="S1287" s="422"/>
    </row>
    <row r="1288" spans="1:19" s="6" customFormat="1" ht="38.25">
      <c r="A1288" s="465"/>
      <c r="B1288" s="458"/>
      <c r="C1288" s="468"/>
      <c r="D1288" s="468"/>
      <c r="E1288" s="468"/>
      <c r="F1288" s="461"/>
      <c r="G1288" s="461"/>
      <c r="H1288" s="461"/>
      <c r="I1288" s="255" t="s">
        <v>134</v>
      </c>
      <c r="J1288" s="461"/>
      <c r="K1288" s="105" t="s">
        <v>135</v>
      </c>
      <c r="L1288" s="319"/>
      <c r="M1288" s="319"/>
      <c r="N1288" s="102">
        <f>N1289</f>
        <v>0</v>
      </c>
      <c r="O1288" s="102">
        <f t="shared" ref="O1288:Q1288" si="783">O1289</f>
        <v>54.119</v>
      </c>
      <c r="P1288" s="102">
        <f t="shared" si="783"/>
        <v>0</v>
      </c>
      <c r="Q1288" s="102">
        <f t="shared" si="783"/>
        <v>0</v>
      </c>
      <c r="R1288" s="48">
        <f t="shared" si="740"/>
        <v>54.119</v>
      </c>
      <c r="S1288" s="30"/>
    </row>
    <row r="1289" spans="1:19" s="6" customFormat="1" ht="15">
      <c r="A1289" s="465"/>
      <c r="B1289" s="458"/>
      <c r="C1289" s="468"/>
      <c r="D1289" s="468"/>
      <c r="E1289" s="468"/>
      <c r="F1289" s="461"/>
      <c r="G1289" s="461"/>
      <c r="H1289" s="461"/>
      <c r="I1289" s="254" t="s">
        <v>25</v>
      </c>
      <c r="J1289" s="461"/>
      <c r="K1289" s="106" t="s">
        <v>26</v>
      </c>
      <c r="L1289" s="106"/>
      <c r="M1289" s="106"/>
      <c r="N1289" s="107">
        <v>0</v>
      </c>
      <c r="O1289" s="107">
        <v>54.119</v>
      </c>
      <c r="P1289" s="107">
        <v>0</v>
      </c>
      <c r="Q1289" s="107">
        <v>0</v>
      </c>
      <c r="R1289" s="48">
        <f t="shared" si="740"/>
        <v>54.119</v>
      </c>
      <c r="S1289" s="30"/>
    </row>
    <row r="1290" spans="1:19" s="6" customFormat="1" ht="51">
      <c r="A1290" s="465"/>
      <c r="B1290" s="458"/>
      <c r="C1290" s="468"/>
      <c r="D1290" s="468"/>
      <c r="E1290" s="468"/>
      <c r="F1290" s="461"/>
      <c r="G1290" s="461"/>
      <c r="H1290" s="461"/>
      <c r="I1290" s="255" t="s">
        <v>230</v>
      </c>
      <c r="J1290" s="461"/>
      <c r="K1290" s="105" t="s">
        <v>231</v>
      </c>
      <c r="L1290" s="319"/>
      <c r="M1290" s="319"/>
      <c r="N1290" s="102">
        <f>N1291</f>
        <v>0</v>
      </c>
      <c r="O1290" s="102">
        <f t="shared" ref="O1290:Q1290" si="784">O1291</f>
        <v>204.15700000000001</v>
      </c>
      <c r="P1290" s="102">
        <f t="shared" si="784"/>
        <v>0</v>
      </c>
      <c r="Q1290" s="102">
        <f t="shared" si="784"/>
        <v>0</v>
      </c>
      <c r="R1290" s="48">
        <f t="shared" si="740"/>
        <v>204.15700000000001</v>
      </c>
      <c r="S1290" s="30"/>
    </row>
    <row r="1291" spans="1:19" s="6" customFormat="1" ht="25.5">
      <c r="A1291" s="465"/>
      <c r="B1291" s="458"/>
      <c r="C1291" s="468"/>
      <c r="D1291" s="468"/>
      <c r="E1291" s="468"/>
      <c r="F1291" s="461"/>
      <c r="G1291" s="461"/>
      <c r="H1291" s="461"/>
      <c r="I1291" s="254" t="s">
        <v>47</v>
      </c>
      <c r="J1291" s="461"/>
      <c r="K1291" s="106" t="s">
        <v>48</v>
      </c>
      <c r="L1291" s="106"/>
      <c r="M1291" s="106"/>
      <c r="N1291" s="107">
        <v>0</v>
      </c>
      <c r="O1291" s="107">
        <v>204.15700000000001</v>
      </c>
      <c r="P1291" s="107">
        <v>0</v>
      </c>
      <c r="Q1291" s="107">
        <v>0</v>
      </c>
      <c r="R1291" s="48">
        <f t="shared" si="740"/>
        <v>204.15700000000001</v>
      </c>
      <c r="S1291" s="30"/>
    </row>
    <row r="1292" spans="1:19" s="6" customFormat="1" ht="51">
      <c r="A1292" s="465"/>
      <c r="B1292" s="458"/>
      <c r="C1292" s="468"/>
      <c r="D1292" s="468"/>
      <c r="E1292" s="468"/>
      <c r="F1292" s="461"/>
      <c r="G1292" s="461"/>
      <c r="H1292" s="461"/>
      <c r="I1292" s="255" t="s">
        <v>247</v>
      </c>
      <c r="J1292" s="461"/>
      <c r="K1292" s="105" t="s">
        <v>368</v>
      </c>
      <c r="L1292" s="319"/>
      <c r="M1292" s="319"/>
      <c r="N1292" s="102">
        <f>N1293</f>
        <v>0</v>
      </c>
      <c r="O1292" s="102">
        <f t="shared" ref="O1292" si="785">O1293</f>
        <v>31.515000000000001</v>
      </c>
      <c r="P1292" s="102">
        <f t="shared" ref="P1292:P1294" si="786">P1293</f>
        <v>0</v>
      </c>
      <c r="Q1292" s="102">
        <f t="shared" ref="Q1292:Q1294" si="787">Q1293</f>
        <v>0</v>
      </c>
      <c r="R1292" s="48">
        <f t="shared" si="740"/>
        <v>31.515000000000001</v>
      </c>
      <c r="S1292" s="30"/>
    </row>
    <row r="1293" spans="1:19" s="6" customFormat="1" ht="25.5">
      <c r="A1293" s="465"/>
      <c r="B1293" s="458"/>
      <c r="C1293" s="468"/>
      <c r="D1293" s="468"/>
      <c r="E1293" s="468"/>
      <c r="F1293" s="461"/>
      <c r="G1293" s="461"/>
      <c r="H1293" s="461"/>
      <c r="I1293" s="254" t="s">
        <v>47</v>
      </c>
      <c r="J1293" s="461"/>
      <c r="K1293" s="106" t="s">
        <v>48</v>
      </c>
      <c r="L1293" s="106"/>
      <c r="M1293" s="106"/>
      <c r="N1293" s="107">
        <v>0</v>
      </c>
      <c r="O1293" s="107">
        <v>31.515000000000001</v>
      </c>
      <c r="P1293" s="107">
        <v>0</v>
      </c>
      <c r="Q1293" s="107">
        <v>0</v>
      </c>
      <c r="R1293" s="48">
        <f t="shared" si="740"/>
        <v>31.515000000000001</v>
      </c>
      <c r="S1293" s="30"/>
    </row>
    <row r="1294" spans="1:19" s="6" customFormat="1" ht="51">
      <c r="A1294" s="465"/>
      <c r="B1294" s="458"/>
      <c r="C1294" s="468"/>
      <c r="D1294" s="468"/>
      <c r="E1294" s="468"/>
      <c r="F1294" s="461"/>
      <c r="G1294" s="461"/>
      <c r="H1294" s="461"/>
      <c r="I1294" s="255" t="s">
        <v>230</v>
      </c>
      <c r="J1294" s="461"/>
      <c r="K1294" s="105" t="s">
        <v>338</v>
      </c>
      <c r="L1294" s="319"/>
      <c r="M1294" s="319"/>
      <c r="N1294" s="102">
        <f>N1295</f>
        <v>0</v>
      </c>
      <c r="O1294" s="102">
        <f>O1295</f>
        <v>0</v>
      </c>
      <c r="P1294" s="102">
        <f t="shared" si="786"/>
        <v>11</v>
      </c>
      <c r="Q1294" s="102">
        <f t="shared" si="787"/>
        <v>0</v>
      </c>
      <c r="R1294" s="48">
        <f t="shared" si="740"/>
        <v>11</v>
      </c>
      <c r="S1294" s="30"/>
    </row>
    <row r="1295" spans="1:19" s="6" customFormat="1" ht="25.5">
      <c r="A1295" s="465"/>
      <c r="B1295" s="458"/>
      <c r="C1295" s="468"/>
      <c r="D1295" s="468"/>
      <c r="E1295" s="468"/>
      <c r="F1295" s="461"/>
      <c r="G1295" s="461"/>
      <c r="H1295" s="461"/>
      <c r="I1295" s="254" t="s">
        <v>47</v>
      </c>
      <c r="J1295" s="461"/>
      <c r="K1295" s="106" t="s">
        <v>48</v>
      </c>
      <c r="L1295" s="106"/>
      <c r="M1295" s="106"/>
      <c r="N1295" s="107">
        <v>0</v>
      </c>
      <c r="O1295" s="107">
        <v>0</v>
      </c>
      <c r="P1295" s="107">
        <v>11</v>
      </c>
      <c r="Q1295" s="107">
        <v>0</v>
      </c>
      <c r="R1295" s="48">
        <f t="shared" si="740"/>
        <v>11</v>
      </c>
      <c r="S1295" s="30"/>
    </row>
    <row r="1296" spans="1:19" s="6" customFormat="1" ht="51">
      <c r="A1296" s="465"/>
      <c r="B1296" s="458"/>
      <c r="C1296" s="468"/>
      <c r="D1296" s="468"/>
      <c r="E1296" s="468"/>
      <c r="F1296" s="461"/>
      <c r="G1296" s="461"/>
      <c r="H1296" s="461"/>
      <c r="I1296" s="255" t="s">
        <v>247</v>
      </c>
      <c r="J1296" s="461"/>
      <c r="K1296" s="105" t="s">
        <v>248</v>
      </c>
      <c r="L1296" s="319"/>
      <c r="M1296" s="319"/>
      <c r="N1296" s="102">
        <f>N1297</f>
        <v>0</v>
      </c>
      <c r="O1296" s="102">
        <f t="shared" ref="O1296:Q1300" si="788">O1297</f>
        <v>0</v>
      </c>
      <c r="P1296" s="102">
        <f t="shared" si="788"/>
        <v>150</v>
      </c>
      <c r="Q1296" s="102">
        <f t="shared" si="788"/>
        <v>120.306</v>
      </c>
      <c r="R1296" s="48">
        <f t="shared" si="740"/>
        <v>270.30599999999998</v>
      </c>
      <c r="S1296" s="30"/>
    </row>
    <row r="1297" spans="1:19" s="6" customFormat="1" ht="38.25">
      <c r="A1297" s="465"/>
      <c r="B1297" s="458"/>
      <c r="C1297" s="468"/>
      <c r="D1297" s="468"/>
      <c r="E1297" s="468"/>
      <c r="F1297" s="461"/>
      <c r="G1297" s="461"/>
      <c r="H1297" s="461"/>
      <c r="I1297" s="254" t="s">
        <v>117</v>
      </c>
      <c r="J1297" s="461"/>
      <c r="K1297" s="106" t="s">
        <v>76</v>
      </c>
      <c r="L1297" s="106"/>
      <c r="M1297" s="106"/>
      <c r="N1297" s="107">
        <v>0</v>
      </c>
      <c r="O1297" s="107">
        <v>0</v>
      </c>
      <c r="P1297" s="107">
        <v>150</v>
      </c>
      <c r="Q1297" s="107">
        <v>120.306</v>
      </c>
      <c r="R1297" s="48">
        <f t="shared" si="740"/>
        <v>270.30599999999998</v>
      </c>
      <c r="S1297" s="30"/>
    </row>
    <row r="1298" spans="1:19" s="6" customFormat="1" ht="25.5">
      <c r="A1298" s="465"/>
      <c r="B1298" s="458"/>
      <c r="C1298" s="468"/>
      <c r="D1298" s="468"/>
      <c r="E1298" s="468"/>
      <c r="F1298" s="461"/>
      <c r="G1298" s="461"/>
      <c r="H1298" s="461"/>
      <c r="I1298" s="398" t="s">
        <v>456</v>
      </c>
      <c r="J1298" s="461"/>
      <c r="K1298" s="408" t="s">
        <v>457</v>
      </c>
      <c r="L1298" s="408"/>
      <c r="M1298" s="408"/>
      <c r="N1298" s="102">
        <f>N1299</f>
        <v>0</v>
      </c>
      <c r="O1298" s="102">
        <f t="shared" si="788"/>
        <v>0</v>
      </c>
      <c r="P1298" s="102">
        <f t="shared" si="788"/>
        <v>0</v>
      </c>
      <c r="Q1298" s="102">
        <f t="shared" si="788"/>
        <v>1.24</v>
      </c>
      <c r="R1298" s="48">
        <f t="shared" si="740"/>
        <v>1.24</v>
      </c>
      <c r="S1298" s="404"/>
    </row>
    <row r="1299" spans="1:19" s="6" customFormat="1" ht="15">
      <c r="A1299" s="465"/>
      <c r="B1299" s="458"/>
      <c r="C1299" s="468"/>
      <c r="D1299" s="468"/>
      <c r="E1299" s="468"/>
      <c r="F1299" s="461"/>
      <c r="G1299" s="461"/>
      <c r="H1299" s="461"/>
      <c r="I1299" s="254" t="s">
        <v>25</v>
      </c>
      <c r="J1299" s="461"/>
      <c r="K1299" s="106" t="s">
        <v>26</v>
      </c>
      <c r="L1299" s="106"/>
      <c r="M1299" s="106"/>
      <c r="N1299" s="107">
        <v>0</v>
      </c>
      <c r="O1299" s="107">
        <v>0</v>
      </c>
      <c r="P1299" s="107">
        <v>0</v>
      </c>
      <c r="Q1299" s="107">
        <v>1.24</v>
      </c>
      <c r="R1299" s="48">
        <f t="shared" si="740"/>
        <v>1.24</v>
      </c>
      <c r="S1299" s="404"/>
    </row>
    <row r="1300" spans="1:19" s="6" customFormat="1" ht="15">
      <c r="A1300" s="465"/>
      <c r="B1300" s="458"/>
      <c r="C1300" s="468"/>
      <c r="D1300" s="468"/>
      <c r="E1300" s="468"/>
      <c r="F1300" s="461"/>
      <c r="G1300" s="461"/>
      <c r="H1300" s="461"/>
      <c r="I1300" s="254"/>
      <c r="J1300" s="461"/>
      <c r="K1300" s="408" t="s">
        <v>234</v>
      </c>
      <c r="L1300" s="408"/>
      <c r="M1300" s="408"/>
      <c r="N1300" s="102">
        <f>N1301</f>
        <v>0</v>
      </c>
      <c r="O1300" s="102">
        <f t="shared" si="788"/>
        <v>0</v>
      </c>
      <c r="P1300" s="102">
        <f t="shared" si="788"/>
        <v>23.25</v>
      </c>
      <c r="Q1300" s="102">
        <f t="shared" si="788"/>
        <v>388.88900000000001</v>
      </c>
      <c r="R1300" s="48">
        <f t="shared" si="740"/>
        <v>412.13900000000001</v>
      </c>
      <c r="S1300" s="404"/>
    </row>
    <row r="1301" spans="1:19" s="6" customFormat="1" ht="15">
      <c r="A1301" s="465"/>
      <c r="B1301" s="459"/>
      <c r="C1301" s="468"/>
      <c r="D1301" s="468"/>
      <c r="E1301" s="468"/>
      <c r="F1301" s="461"/>
      <c r="G1301" s="461"/>
      <c r="H1301" s="461"/>
      <c r="I1301" s="254" t="s">
        <v>25</v>
      </c>
      <c r="J1301" s="462"/>
      <c r="K1301" s="106" t="s">
        <v>26</v>
      </c>
      <c r="L1301" s="106"/>
      <c r="M1301" s="106"/>
      <c r="N1301" s="107">
        <v>0</v>
      </c>
      <c r="O1301" s="107">
        <v>0</v>
      </c>
      <c r="P1301" s="107">
        <v>23.25</v>
      </c>
      <c r="Q1301" s="107">
        <v>388.88900000000001</v>
      </c>
      <c r="R1301" s="48">
        <f t="shared" si="740"/>
        <v>412.13900000000001</v>
      </c>
      <c r="S1301" s="404"/>
    </row>
    <row r="1302" spans="1:19" s="6" customFormat="1" ht="15" customHeight="1">
      <c r="A1302" s="465">
        <v>27</v>
      </c>
      <c r="B1302" s="457" t="s">
        <v>454</v>
      </c>
      <c r="C1302" s="468"/>
      <c r="D1302" s="468"/>
      <c r="E1302" s="468"/>
      <c r="F1302" s="461"/>
      <c r="G1302" s="461"/>
      <c r="H1302" s="461"/>
      <c r="I1302" s="257" t="s">
        <v>22</v>
      </c>
      <c r="J1302" s="460">
        <v>485</v>
      </c>
      <c r="K1302" s="81"/>
      <c r="L1302" s="81"/>
      <c r="M1302" s="81"/>
      <c r="N1302" s="82">
        <f>N1303+N1305+N1307+N1309+N1311+N1314+N1317</f>
        <v>0</v>
      </c>
      <c r="O1302" s="82">
        <f t="shared" ref="O1302:Q1302" si="789">O1303+O1305+O1307+O1309+O1311+O1314+O1317</f>
        <v>0</v>
      </c>
      <c r="P1302" s="82">
        <f t="shared" si="789"/>
        <v>3401.8019999999997</v>
      </c>
      <c r="Q1302" s="82">
        <f t="shared" si="789"/>
        <v>2998.3610000000003</v>
      </c>
      <c r="R1302" s="43">
        <f t="shared" ref="R1302" si="790">Q1302+P1302+O1302+N1302</f>
        <v>6400.1630000000005</v>
      </c>
      <c r="S1302" s="84"/>
    </row>
    <row r="1303" spans="1:19" s="6" customFormat="1" ht="51">
      <c r="A1303" s="465"/>
      <c r="B1303" s="458"/>
      <c r="C1303" s="468"/>
      <c r="D1303" s="468"/>
      <c r="E1303" s="468"/>
      <c r="F1303" s="461"/>
      <c r="G1303" s="461"/>
      <c r="H1303" s="461"/>
      <c r="I1303" s="255" t="s">
        <v>129</v>
      </c>
      <c r="J1303" s="461"/>
      <c r="K1303" s="105" t="s">
        <v>24</v>
      </c>
      <c r="L1303" s="319"/>
      <c r="M1303" s="319"/>
      <c r="N1303" s="102">
        <f>N1304</f>
        <v>0</v>
      </c>
      <c r="O1303" s="102">
        <f t="shared" ref="O1303:Q1303" si="791">O1304</f>
        <v>0</v>
      </c>
      <c r="P1303" s="102">
        <f t="shared" si="791"/>
        <v>36.372</v>
      </c>
      <c r="Q1303" s="102">
        <f t="shared" si="791"/>
        <v>45.296999999999997</v>
      </c>
      <c r="R1303" s="48">
        <f t="shared" si="740"/>
        <v>81.668999999999997</v>
      </c>
      <c r="S1303" s="30"/>
    </row>
    <row r="1304" spans="1:19" s="6" customFormat="1" ht="15">
      <c r="A1304" s="465"/>
      <c r="B1304" s="458"/>
      <c r="C1304" s="468"/>
      <c r="D1304" s="468"/>
      <c r="E1304" s="468"/>
      <c r="F1304" s="461"/>
      <c r="G1304" s="461"/>
      <c r="H1304" s="461"/>
      <c r="I1304" s="254" t="s">
        <v>25</v>
      </c>
      <c r="J1304" s="461"/>
      <c r="K1304" s="106" t="s">
        <v>26</v>
      </c>
      <c r="L1304" s="106"/>
      <c r="M1304" s="106"/>
      <c r="N1304" s="107">
        <v>0</v>
      </c>
      <c r="O1304" s="107">
        <v>0</v>
      </c>
      <c r="P1304" s="107">
        <v>36.372</v>
      </c>
      <c r="Q1304" s="107">
        <v>45.296999999999997</v>
      </c>
      <c r="R1304" s="48">
        <f t="shared" si="740"/>
        <v>81.668999999999997</v>
      </c>
      <c r="S1304" s="30"/>
    </row>
    <row r="1305" spans="1:19" s="6" customFormat="1" ht="25.5">
      <c r="A1305" s="465"/>
      <c r="B1305" s="458"/>
      <c r="C1305" s="468"/>
      <c r="D1305" s="468"/>
      <c r="E1305" s="468"/>
      <c r="F1305" s="461"/>
      <c r="G1305" s="461"/>
      <c r="H1305" s="461"/>
      <c r="I1305" s="421" t="s">
        <v>27</v>
      </c>
      <c r="J1305" s="461"/>
      <c r="K1305" s="428" t="s">
        <v>28</v>
      </c>
      <c r="L1305" s="106"/>
      <c r="M1305" s="106"/>
      <c r="N1305" s="102">
        <f t="shared" ref="N1305:Q1305" si="792">N1306</f>
        <v>0</v>
      </c>
      <c r="O1305" s="102">
        <f t="shared" si="792"/>
        <v>0</v>
      </c>
      <c r="P1305" s="102">
        <f t="shared" si="792"/>
        <v>0</v>
      </c>
      <c r="Q1305" s="102">
        <f t="shared" si="792"/>
        <v>1.0680000000000001</v>
      </c>
      <c r="R1305" s="48">
        <f t="shared" ref="R1305" si="793">Q1305+P1305+O1305+N1305</f>
        <v>1.0680000000000001</v>
      </c>
      <c r="S1305" s="422"/>
    </row>
    <row r="1306" spans="1:19" s="6" customFormat="1" ht="15">
      <c r="A1306" s="465"/>
      <c r="B1306" s="458"/>
      <c r="C1306" s="468"/>
      <c r="D1306" s="468"/>
      <c r="E1306" s="468"/>
      <c r="F1306" s="461"/>
      <c r="G1306" s="461"/>
      <c r="H1306" s="461"/>
      <c r="I1306" s="254" t="s">
        <v>25</v>
      </c>
      <c r="J1306" s="461"/>
      <c r="K1306" s="106" t="s">
        <v>26</v>
      </c>
      <c r="L1306" s="106"/>
      <c r="M1306" s="106"/>
      <c r="N1306" s="107">
        <v>0</v>
      </c>
      <c r="O1306" s="107">
        <v>0</v>
      </c>
      <c r="P1306" s="107">
        <v>0</v>
      </c>
      <c r="Q1306" s="107">
        <v>1.0680000000000001</v>
      </c>
      <c r="R1306" s="107">
        <v>0</v>
      </c>
      <c r="S1306" s="422"/>
    </row>
    <row r="1307" spans="1:19" s="6" customFormat="1" ht="25.5">
      <c r="A1307" s="465"/>
      <c r="B1307" s="458"/>
      <c r="C1307" s="468"/>
      <c r="D1307" s="468"/>
      <c r="E1307" s="468"/>
      <c r="F1307" s="461"/>
      <c r="G1307" s="461"/>
      <c r="H1307" s="461"/>
      <c r="I1307" s="255" t="s">
        <v>455</v>
      </c>
      <c r="J1307" s="461"/>
      <c r="K1307" s="105" t="s">
        <v>60</v>
      </c>
      <c r="L1307" s="319"/>
      <c r="M1307" s="319"/>
      <c r="N1307" s="102">
        <f t="shared" ref="N1307:Q1307" si="794">N1308</f>
        <v>0</v>
      </c>
      <c r="O1307" s="102">
        <f t="shared" si="794"/>
        <v>0</v>
      </c>
      <c r="P1307" s="102">
        <f t="shared" si="794"/>
        <v>72.620999999999995</v>
      </c>
      <c r="Q1307" s="102">
        <f t="shared" si="794"/>
        <v>41.16</v>
      </c>
      <c r="R1307" s="48">
        <f t="shared" si="740"/>
        <v>113.78099999999999</v>
      </c>
      <c r="S1307" s="30"/>
    </row>
    <row r="1308" spans="1:19" s="6" customFormat="1" ht="15">
      <c r="A1308" s="465"/>
      <c r="B1308" s="458"/>
      <c r="C1308" s="468"/>
      <c r="D1308" s="468"/>
      <c r="E1308" s="468"/>
      <c r="F1308" s="461"/>
      <c r="G1308" s="461"/>
      <c r="H1308" s="461"/>
      <c r="I1308" s="254" t="s">
        <v>25</v>
      </c>
      <c r="J1308" s="461"/>
      <c r="K1308" s="106" t="s">
        <v>26</v>
      </c>
      <c r="L1308" s="106"/>
      <c r="M1308" s="106"/>
      <c r="N1308" s="107">
        <v>0</v>
      </c>
      <c r="O1308" s="107">
        <v>0</v>
      </c>
      <c r="P1308" s="107">
        <v>72.620999999999995</v>
      </c>
      <c r="Q1308" s="107">
        <v>41.16</v>
      </c>
      <c r="R1308" s="48">
        <f t="shared" si="740"/>
        <v>113.78099999999999</v>
      </c>
      <c r="S1308" s="30"/>
    </row>
    <row r="1309" spans="1:19" s="6" customFormat="1" ht="15">
      <c r="A1309" s="465"/>
      <c r="B1309" s="458"/>
      <c r="C1309" s="468"/>
      <c r="D1309" s="468"/>
      <c r="E1309" s="468"/>
      <c r="F1309" s="461"/>
      <c r="G1309" s="461"/>
      <c r="H1309" s="461"/>
      <c r="I1309" s="255" t="s">
        <v>130</v>
      </c>
      <c r="J1309" s="461"/>
      <c r="K1309" s="105" t="s">
        <v>131</v>
      </c>
      <c r="L1309" s="319"/>
      <c r="M1309" s="319"/>
      <c r="N1309" s="102">
        <f t="shared" ref="N1309" si="795">N1310</f>
        <v>0</v>
      </c>
      <c r="O1309" s="102">
        <f t="shared" ref="O1309" si="796">O1310</f>
        <v>0</v>
      </c>
      <c r="P1309" s="102">
        <f t="shared" ref="P1309" si="797">P1310</f>
        <v>65.909000000000006</v>
      </c>
      <c r="Q1309" s="102">
        <f t="shared" ref="Q1309" si="798">Q1310</f>
        <v>0</v>
      </c>
      <c r="R1309" s="48">
        <f t="shared" si="740"/>
        <v>65.909000000000006</v>
      </c>
      <c r="S1309" s="30"/>
    </row>
    <row r="1310" spans="1:19" s="6" customFormat="1" ht="15">
      <c r="A1310" s="465"/>
      <c r="B1310" s="458"/>
      <c r="C1310" s="468"/>
      <c r="D1310" s="468"/>
      <c r="E1310" s="468"/>
      <c r="F1310" s="461"/>
      <c r="G1310" s="461"/>
      <c r="H1310" s="461"/>
      <c r="I1310" s="254" t="s">
        <v>25</v>
      </c>
      <c r="J1310" s="461"/>
      <c r="K1310" s="106" t="s">
        <v>26</v>
      </c>
      <c r="L1310" s="106"/>
      <c r="M1310" s="106"/>
      <c r="N1310" s="107">
        <v>0</v>
      </c>
      <c r="O1310" s="107">
        <v>0</v>
      </c>
      <c r="P1310" s="107">
        <v>65.909000000000006</v>
      </c>
      <c r="Q1310" s="107">
        <v>0</v>
      </c>
      <c r="R1310" s="48">
        <f t="shared" si="740"/>
        <v>65.909000000000006</v>
      </c>
      <c r="S1310" s="30"/>
    </row>
    <row r="1311" spans="1:19" s="6" customFormat="1" ht="25.5">
      <c r="A1311" s="465"/>
      <c r="B1311" s="458"/>
      <c r="C1311" s="468"/>
      <c r="D1311" s="468"/>
      <c r="E1311" s="468"/>
      <c r="F1311" s="461"/>
      <c r="G1311" s="461"/>
      <c r="H1311" s="461"/>
      <c r="I1311" s="255" t="s">
        <v>137</v>
      </c>
      <c r="J1311" s="461"/>
      <c r="K1311" s="105" t="s">
        <v>62</v>
      </c>
      <c r="L1311" s="319"/>
      <c r="M1311" s="319"/>
      <c r="N1311" s="102">
        <f>N1312+N1313</f>
        <v>0</v>
      </c>
      <c r="O1311" s="102">
        <f t="shared" ref="O1311:Q1311" si="799">O1312+O1313</f>
        <v>0</v>
      </c>
      <c r="P1311" s="102">
        <f t="shared" si="799"/>
        <v>231.542</v>
      </c>
      <c r="Q1311" s="102">
        <f t="shared" si="799"/>
        <v>544.226</v>
      </c>
      <c r="R1311" s="48">
        <f t="shared" si="740"/>
        <v>775.76800000000003</v>
      </c>
      <c r="S1311" s="30"/>
    </row>
    <row r="1312" spans="1:19" s="6" customFormat="1" ht="15">
      <c r="A1312" s="465"/>
      <c r="B1312" s="458"/>
      <c r="C1312" s="468"/>
      <c r="D1312" s="468"/>
      <c r="E1312" s="468"/>
      <c r="F1312" s="461"/>
      <c r="G1312" s="461"/>
      <c r="H1312" s="461"/>
      <c r="I1312" s="254" t="s">
        <v>25</v>
      </c>
      <c r="J1312" s="461"/>
      <c r="K1312" s="106" t="s">
        <v>26</v>
      </c>
      <c r="L1312" s="106"/>
      <c r="M1312" s="106"/>
      <c r="N1312" s="107">
        <v>0</v>
      </c>
      <c r="O1312" s="107">
        <v>0</v>
      </c>
      <c r="P1312" s="107">
        <v>231.542</v>
      </c>
      <c r="Q1312" s="107">
        <v>381.714</v>
      </c>
      <c r="R1312" s="48">
        <f t="shared" si="740"/>
        <v>613.25599999999997</v>
      </c>
      <c r="S1312" s="30"/>
    </row>
    <row r="1313" spans="1:19" s="6" customFormat="1" ht="25.5">
      <c r="A1313" s="465"/>
      <c r="B1313" s="458"/>
      <c r="C1313" s="468"/>
      <c r="D1313" s="468"/>
      <c r="E1313" s="468"/>
      <c r="F1313" s="461"/>
      <c r="G1313" s="461"/>
      <c r="H1313" s="461"/>
      <c r="I1313" s="254" t="s">
        <v>47</v>
      </c>
      <c r="J1313" s="461"/>
      <c r="K1313" s="106" t="s">
        <v>48</v>
      </c>
      <c r="L1313" s="106"/>
      <c r="M1313" s="106"/>
      <c r="N1313" s="107">
        <v>0</v>
      </c>
      <c r="O1313" s="107">
        <v>0</v>
      </c>
      <c r="P1313" s="107">
        <v>0</v>
      </c>
      <c r="Q1313" s="107">
        <v>162.512</v>
      </c>
      <c r="R1313" s="48">
        <f t="shared" si="740"/>
        <v>162.512</v>
      </c>
      <c r="S1313" s="30"/>
    </row>
    <row r="1314" spans="1:19" s="6" customFormat="1" ht="38.25">
      <c r="A1314" s="465"/>
      <c r="B1314" s="458"/>
      <c r="C1314" s="468"/>
      <c r="D1314" s="468"/>
      <c r="E1314" s="468"/>
      <c r="F1314" s="461"/>
      <c r="G1314" s="461"/>
      <c r="H1314" s="461"/>
      <c r="I1314" s="255" t="s">
        <v>134</v>
      </c>
      <c r="J1314" s="461"/>
      <c r="K1314" s="105" t="s">
        <v>135</v>
      </c>
      <c r="L1314" s="319"/>
      <c r="M1314" s="319"/>
      <c r="N1314" s="102">
        <f>N1315+N1316</f>
        <v>0</v>
      </c>
      <c r="O1314" s="102">
        <f t="shared" ref="O1314:Q1314" si="800">O1315+O1316</f>
        <v>0</v>
      </c>
      <c r="P1314" s="102">
        <f t="shared" si="800"/>
        <v>1274.722</v>
      </c>
      <c r="Q1314" s="102">
        <f t="shared" si="800"/>
        <v>1447.5630000000001</v>
      </c>
      <c r="R1314" s="48">
        <f t="shared" si="740"/>
        <v>2722.2849999999999</v>
      </c>
      <c r="S1314" s="30"/>
    </row>
    <row r="1315" spans="1:19" s="6" customFormat="1" ht="15">
      <c r="A1315" s="465"/>
      <c r="B1315" s="458"/>
      <c r="C1315" s="468"/>
      <c r="D1315" s="468"/>
      <c r="E1315" s="468"/>
      <c r="F1315" s="461"/>
      <c r="G1315" s="461"/>
      <c r="H1315" s="461"/>
      <c r="I1315" s="254" t="s">
        <v>25</v>
      </c>
      <c r="J1315" s="461"/>
      <c r="K1315" s="106" t="s">
        <v>26</v>
      </c>
      <c r="L1315" s="106"/>
      <c r="M1315" s="106"/>
      <c r="N1315" s="107">
        <v>0</v>
      </c>
      <c r="O1315" s="107">
        <v>0</v>
      </c>
      <c r="P1315" s="107">
        <v>9</v>
      </c>
      <c r="Q1315" s="107">
        <v>50.433</v>
      </c>
      <c r="R1315" s="48">
        <f t="shared" si="740"/>
        <v>59.433</v>
      </c>
      <c r="S1315" s="30"/>
    </row>
    <row r="1316" spans="1:19" s="6" customFormat="1" ht="25.5">
      <c r="A1316" s="465"/>
      <c r="B1316" s="458"/>
      <c r="C1316" s="468"/>
      <c r="D1316" s="468"/>
      <c r="E1316" s="468"/>
      <c r="F1316" s="461"/>
      <c r="G1316" s="461"/>
      <c r="H1316" s="461"/>
      <c r="I1316" s="254" t="s">
        <v>47</v>
      </c>
      <c r="J1316" s="461"/>
      <c r="K1316" s="106" t="s">
        <v>48</v>
      </c>
      <c r="L1316" s="106"/>
      <c r="M1316" s="106"/>
      <c r="N1316" s="107">
        <v>0</v>
      </c>
      <c r="O1316" s="107">
        <v>0</v>
      </c>
      <c r="P1316" s="107">
        <v>1265.722</v>
      </c>
      <c r="Q1316" s="107">
        <v>1397.13</v>
      </c>
      <c r="R1316" s="48">
        <f t="shared" si="740"/>
        <v>2662.8519999999999</v>
      </c>
      <c r="S1316" s="30"/>
    </row>
    <row r="1317" spans="1:19" s="6" customFormat="1" ht="51">
      <c r="A1317" s="465"/>
      <c r="B1317" s="458"/>
      <c r="C1317" s="468"/>
      <c r="D1317" s="468"/>
      <c r="E1317" s="468"/>
      <c r="F1317" s="461"/>
      <c r="G1317" s="461"/>
      <c r="H1317" s="461"/>
      <c r="I1317" s="255" t="s">
        <v>230</v>
      </c>
      <c r="J1317" s="461"/>
      <c r="K1317" s="105" t="s">
        <v>316</v>
      </c>
      <c r="L1317" s="319"/>
      <c r="M1317" s="319"/>
      <c r="N1317" s="102">
        <f t="shared" ref="N1317" si="801">N1318</f>
        <v>0</v>
      </c>
      <c r="O1317" s="102">
        <f t="shared" ref="O1317" si="802">O1318</f>
        <v>0</v>
      </c>
      <c r="P1317" s="102">
        <f t="shared" ref="P1317" si="803">P1318</f>
        <v>1720.636</v>
      </c>
      <c r="Q1317" s="102">
        <f t="shared" ref="Q1317" si="804">Q1318</f>
        <v>919.04700000000003</v>
      </c>
      <c r="R1317" s="48">
        <f t="shared" si="740"/>
        <v>2639.683</v>
      </c>
      <c r="S1317" s="30"/>
    </row>
    <row r="1318" spans="1:19" s="6" customFormat="1" ht="25.5">
      <c r="A1318" s="466"/>
      <c r="B1318" s="459"/>
      <c r="C1318" s="468"/>
      <c r="D1318" s="468"/>
      <c r="E1318" s="468"/>
      <c r="F1318" s="461"/>
      <c r="G1318" s="461"/>
      <c r="H1318" s="461"/>
      <c r="I1318" s="254" t="s">
        <v>47</v>
      </c>
      <c r="J1318" s="462"/>
      <c r="K1318" s="106" t="s">
        <v>48</v>
      </c>
      <c r="L1318" s="106"/>
      <c r="M1318" s="106"/>
      <c r="N1318" s="107">
        <v>0</v>
      </c>
      <c r="O1318" s="107">
        <v>0</v>
      </c>
      <c r="P1318" s="107">
        <v>1720.636</v>
      </c>
      <c r="Q1318" s="107">
        <v>919.04700000000003</v>
      </c>
      <c r="R1318" s="48">
        <f t="shared" si="740"/>
        <v>2639.683</v>
      </c>
      <c r="S1318" s="30"/>
    </row>
    <row r="1319" spans="1:19" s="6" customFormat="1" ht="18.75" customHeight="1">
      <c r="A1319" s="464">
        <v>28</v>
      </c>
      <c r="B1319" s="457" t="s">
        <v>458</v>
      </c>
      <c r="C1319" s="468"/>
      <c r="D1319" s="468"/>
      <c r="E1319" s="468"/>
      <c r="F1319" s="461"/>
      <c r="G1319" s="461"/>
      <c r="H1319" s="461"/>
      <c r="I1319" s="198" t="s">
        <v>22</v>
      </c>
      <c r="J1319" s="470">
        <v>497</v>
      </c>
      <c r="K1319" s="81"/>
      <c r="L1319" s="81"/>
      <c r="M1319" s="81"/>
      <c r="N1319" s="82">
        <f>N1322</f>
        <v>0</v>
      </c>
      <c r="O1319" s="82">
        <f>O1322+O1320</f>
        <v>10</v>
      </c>
      <c r="P1319" s="82">
        <f t="shared" ref="P1319:Q1319" si="805">P1322+P1320</f>
        <v>1543.507852</v>
      </c>
      <c r="Q1319" s="82">
        <f t="shared" si="805"/>
        <v>2325.6080000000002</v>
      </c>
      <c r="R1319" s="43">
        <f t="shared" si="740"/>
        <v>3879.1158519999999</v>
      </c>
      <c r="S1319" s="84"/>
    </row>
    <row r="1320" spans="1:19" s="6" customFormat="1" ht="52.5" customHeight="1">
      <c r="A1320" s="465"/>
      <c r="B1320" s="458"/>
      <c r="C1320" s="468"/>
      <c r="D1320" s="468"/>
      <c r="E1320" s="468"/>
      <c r="F1320" s="461"/>
      <c r="G1320" s="461"/>
      <c r="H1320" s="461"/>
      <c r="I1320" s="447" t="s">
        <v>211</v>
      </c>
      <c r="J1320" s="506"/>
      <c r="K1320" s="164" t="s">
        <v>24</v>
      </c>
      <c r="L1320" s="164"/>
      <c r="M1320" s="164"/>
      <c r="N1320" s="102">
        <f>N1321</f>
        <v>0</v>
      </c>
      <c r="O1320" s="102">
        <f t="shared" ref="O1320:Q1320" si="806">O1321</f>
        <v>10</v>
      </c>
      <c r="P1320" s="102">
        <f t="shared" si="806"/>
        <v>0</v>
      </c>
      <c r="Q1320" s="102">
        <f t="shared" si="806"/>
        <v>0</v>
      </c>
      <c r="R1320" s="48">
        <f t="shared" ref="R1320" si="807">Q1320+P1320+O1320+N1320</f>
        <v>10</v>
      </c>
      <c r="S1320" s="422"/>
    </row>
    <row r="1321" spans="1:19" s="6" customFormat="1" ht="15" customHeight="1">
      <c r="A1321" s="465"/>
      <c r="B1321" s="458"/>
      <c r="C1321" s="468"/>
      <c r="D1321" s="468"/>
      <c r="E1321" s="468"/>
      <c r="F1321" s="461"/>
      <c r="G1321" s="461"/>
      <c r="H1321" s="461"/>
      <c r="I1321" s="254" t="s">
        <v>25</v>
      </c>
      <c r="J1321" s="506"/>
      <c r="K1321" s="429" t="s">
        <v>26</v>
      </c>
      <c r="L1321" s="429"/>
      <c r="M1321" s="429"/>
      <c r="N1321" s="107">
        <v>0</v>
      </c>
      <c r="O1321" s="107">
        <v>10</v>
      </c>
      <c r="P1321" s="107">
        <v>0</v>
      </c>
      <c r="Q1321" s="107">
        <v>0</v>
      </c>
      <c r="R1321" s="107">
        <v>0</v>
      </c>
      <c r="S1321" s="422"/>
    </row>
    <row r="1322" spans="1:19" s="6" customFormat="1" ht="25.5">
      <c r="A1322" s="465"/>
      <c r="B1322" s="458"/>
      <c r="C1322" s="468"/>
      <c r="D1322" s="468"/>
      <c r="E1322" s="468"/>
      <c r="F1322" s="461"/>
      <c r="G1322" s="461"/>
      <c r="H1322" s="461"/>
      <c r="I1322" s="255" t="s">
        <v>153</v>
      </c>
      <c r="J1322" s="470"/>
      <c r="K1322" s="105" t="s">
        <v>154</v>
      </c>
      <c r="L1322" s="319"/>
      <c r="M1322" s="319"/>
      <c r="N1322" s="102">
        <f>N1324+N1323</f>
        <v>0</v>
      </c>
      <c r="O1322" s="102">
        <f>O1324+O1323</f>
        <v>0</v>
      </c>
      <c r="P1322" s="102">
        <f t="shared" ref="P1322:Q1322" si="808">P1324+P1323</f>
        <v>1543.507852</v>
      </c>
      <c r="Q1322" s="102">
        <f t="shared" si="808"/>
        <v>2325.6080000000002</v>
      </c>
      <c r="R1322" s="48">
        <f t="shared" si="740"/>
        <v>3869.1158519999999</v>
      </c>
      <c r="S1322" s="30"/>
    </row>
    <row r="1323" spans="1:19" s="6" customFormat="1" ht="25.5">
      <c r="A1323" s="465"/>
      <c r="B1323" s="458"/>
      <c r="C1323" s="468"/>
      <c r="D1323" s="468"/>
      <c r="E1323" s="468"/>
      <c r="F1323" s="461"/>
      <c r="G1323" s="461"/>
      <c r="H1323" s="461"/>
      <c r="I1323" s="254" t="s">
        <v>453</v>
      </c>
      <c r="J1323" s="506"/>
      <c r="K1323" s="106" t="s">
        <v>35</v>
      </c>
      <c r="L1323" s="428"/>
      <c r="M1323" s="428"/>
      <c r="N1323" s="107">
        <v>0</v>
      </c>
      <c r="O1323" s="107">
        <v>0</v>
      </c>
      <c r="P1323" s="107">
        <v>0</v>
      </c>
      <c r="Q1323" s="107">
        <v>2325.6080000000002</v>
      </c>
      <c r="R1323" s="48">
        <f t="shared" si="740"/>
        <v>2325.6080000000002</v>
      </c>
      <c r="S1323" s="422"/>
    </row>
    <row r="1324" spans="1:19" s="6" customFormat="1" ht="15">
      <c r="A1324" s="466"/>
      <c r="B1324" s="459"/>
      <c r="C1324" s="468"/>
      <c r="D1324" s="468"/>
      <c r="E1324" s="468"/>
      <c r="F1324" s="461"/>
      <c r="G1324" s="461"/>
      <c r="H1324" s="461"/>
      <c r="I1324" s="254" t="s">
        <v>25</v>
      </c>
      <c r="J1324" s="470"/>
      <c r="K1324" s="106" t="s">
        <v>26</v>
      </c>
      <c r="L1324" s="106"/>
      <c r="M1324" s="106"/>
      <c r="N1324" s="107">
        <v>0</v>
      </c>
      <c r="O1324" s="107">
        <v>0</v>
      </c>
      <c r="P1324" s="107">
        <v>1543.507852</v>
      </c>
      <c r="Q1324" s="107">
        <v>0</v>
      </c>
      <c r="R1324" s="48">
        <f t="shared" si="740"/>
        <v>1543.507852</v>
      </c>
      <c r="S1324" s="30"/>
    </row>
    <row r="1325" spans="1:19" s="6" customFormat="1" ht="15">
      <c r="A1325" s="464">
        <v>29</v>
      </c>
      <c r="B1325" s="457" t="s">
        <v>459</v>
      </c>
      <c r="C1325" s="468"/>
      <c r="D1325" s="468"/>
      <c r="E1325" s="468"/>
      <c r="F1325" s="461"/>
      <c r="G1325" s="461"/>
      <c r="H1325" s="461"/>
      <c r="I1325" s="198" t="s">
        <v>22</v>
      </c>
      <c r="J1325" s="460">
        <v>497</v>
      </c>
      <c r="K1325" s="81"/>
      <c r="L1325" s="81"/>
      <c r="M1325" s="81"/>
      <c r="N1325" s="82">
        <f>N1326+N1328</f>
        <v>0</v>
      </c>
      <c r="O1325" s="82">
        <f t="shared" ref="O1325:Q1325" si="809">O1326+O1328</f>
        <v>0</v>
      </c>
      <c r="P1325" s="82">
        <f t="shared" si="809"/>
        <v>0</v>
      </c>
      <c r="Q1325" s="82">
        <f t="shared" si="809"/>
        <v>18.882999999999999</v>
      </c>
      <c r="R1325" s="43">
        <f t="shared" si="740"/>
        <v>18.882999999999999</v>
      </c>
      <c r="S1325" s="84"/>
    </row>
    <row r="1326" spans="1:19" s="6" customFormat="1" ht="15">
      <c r="A1326" s="465"/>
      <c r="B1326" s="458"/>
      <c r="C1326" s="468"/>
      <c r="D1326" s="468"/>
      <c r="E1326" s="468"/>
      <c r="F1326" s="461"/>
      <c r="G1326" s="461"/>
      <c r="H1326" s="461"/>
      <c r="I1326" s="254"/>
      <c r="J1326" s="461"/>
      <c r="K1326" s="105" t="s">
        <v>24</v>
      </c>
      <c r="L1326" s="319"/>
      <c r="M1326" s="319"/>
      <c r="N1326" s="102">
        <f>N1327</f>
        <v>0</v>
      </c>
      <c r="O1326" s="102">
        <f t="shared" ref="O1326:Q1328" si="810">O1327</f>
        <v>0</v>
      </c>
      <c r="P1326" s="102">
        <f t="shared" si="810"/>
        <v>0</v>
      </c>
      <c r="Q1326" s="102">
        <f t="shared" si="810"/>
        <v>16.882999999999999</v>
      </c>
      <c r="R1326" s="48">
        <f t="shared" ref="R1326:R1329" si="811">Q1326+P1326+O1326+N1326</f>
        <v>16.882999999999999</v>
      </c>
      <c r="S1326" s="30"/>
    </row>
    <row r="1327" spans="1:19" s="6" customFormat="1" ht="15">
      <c r="A1327" s="465"/>
      <c r="B1327" s="458"/>
      <c r="C1327" s="468"/>
      <c r="D1327" s="468"/>
      <c r="E1327" s="468"/>
      <c r="F1327" s="461"/>
      <c r="G1327" s="461"/>
      <c r="H1327" s="461"/>
      <c r="I1327" s="254" t="s">
        <v>25</v>
      </c>
      <c r="J1327" s="461"/>
      <c r="K1327" s="106" t="s">
        <v>26</v>
      </c>
      <c r="L1327" s="106"/>
      <c r="M1327" s="106"/>
      <c r="N1327" s="107">
        <v>0</v>
      </c>
      <c r="O1327" s="107">
        <v>0</v>
      </c>
      <c r="P1327" s="252">
        <v>0</v>
      </c>
      <c r="Q1327" s="252">
        <v>16.882999999999999</v>
      </c>
      <c r="R1327" s="48">
        <f t="shared" si="811"/>
        <v>16.882999999999999</v>
      </c>
      <c r="S1327" s="30"/>
    </row>
    <row r="1328" spans="1:19" s="6" customFormat="1" ht="15">
      <c r="A1328" s="465"/>
      <c r="B1328" s="458"/>
      <c r="C1328" s="468"/>
      <c r="D1328" s="468"/>
      <c r="E1328" s="468"/>
      <c r="F1328" s="461"/>
      <c r="G1328" s="461"/>
      <c r="H1328" s="461"/>
      <c r="I1328" s="254"/>
      <c r="J1328" s="461"/>
      <c r="K1328" s="105" t="s">
        <v>28</v>
      </c>
      <c r="L1328" s="319"/>
      <c r="M1328" s="319"/>
      <c r="N1328" s="102">
        <f>N1329</f>
        <v>0</v>
      </c>
      <c r="O1328" s="102">
        <f t="shared" si="810"/>
        <v>0</v>
      </c>
      <c r="P1328" s="102">
        <f t="shared" si="810"/>
        <v>0</v>
      </c>
      <c r="Q1328" s="102">
        <f t="shared" si="810"/>
        <v>2</v>
      </c>
      <c r="R1328" s="48">
        <f t="shared" si="811"/>
        <v>2</v>
      </c>
      <c r="S1328" s="30"/>
    </row>
    <row r="1329" spans="1:19" s="6" customFormat="1" ht="15">
      <c r="A1329" s="466"/>
      <c r="B1329" s="459"/>
      <c r="C1329" s="468"/>
      <c r="D1329" s="468"/>
      <c r="E1329" s="468"/>
      <c r="F1329" s="461"/>
      <c r="G1329" s="461"/>
      <c r="H1329" s="461"/>
      <c r="I1329" s="254" t="s">
        <v>25</v>
      </c>
      <c r="J1329" s="461"/>
      <c r="K1329" s="106" t="s">
        <v>26</v>
      </c>
      <c r="L1329" s="106"/>
      <c r="M1329" s="106"/>
      <c r="N1329" s="107">
        <v>0</v>
      </c>
      <c r="O1329" s="107">
        <v>0</v>
      </c>
      <c r="P1329" s="252">
        <v>0</v>
      </c>
      <c r="Q1329" s="252">
        <v>2</v>
      </c>
      <c r="R1329" s="48">
        <f t="shared" si="811"/>
        <v>2</v>
      </c>
      <c r="S1329" s="30"/>
    </row>
    <row r="1330" spans="1:19" s="6" customFormat="1" ht="15">
      <c r="A1330" s="544">
        <v>30</v>
      </c>
      <c r="B1330" s="530" t="s">
        <v>460</v>
      </c>
      <c r="C1330" s="468"/>
      <c r="D1330" s="468"/>
      <c r="E1330" s="468"/>
      <c r="F1330" s="461"/>
      <c r="G1330" s="461"/>
      <c r="H1330" s="461"/>
      <c r="I1330" s="198" t="s">
        <v>22</v>
      </c>
      <c r="J1330" s="460">
        <v>459</v>
      </c>
      <c r="K1330" s="81"/>
      <c r="L1330" s="81"/>
      <c r="M1330" s="81"/>
      <c r="N1330" s="82">
        <f>N1331+N1333+N1335+N1337</f>
        <v>0</v>
      </c>
      <c r="O1330" s="82">
        <f t="shared" ref="O1330:Q1330" si="812">O1331+O1333+O1335+O1337</f>
        <v>106.331836</v>
      </c>
      <c r="P1330" s="82">
        <f t="shared" si="812"/>
        <v>114.971998</v>
      </c>
      <c r="Q1330" s="82">
        <f t="shared" si="812"/>
        <v>141.56000000000003</v>
      </c>
      <c r="R1330" s="43">
        <f t="shared" ref="R1330:R1345" si="813">Q1330+P1330+O1330+N1330</f>
        <v>362.86383400000005</v>
      </c>
      <c r="S1330" s="84"/>
    </row>
    <row r="1331" spans="1:19" s="6" customFormat="1" ht="89.25">
      <c r="A1331" s="544"/>
      <c r="B1331" s="530"/>
      <c r="C1331" s="468"/>
      <c r="D1331" s="468"/>
      <c r="E1331" s="468"/>
      <c r="F1331" s="461"/>
      <c r="G1331" s="461"/>
      <c r="H1331" s="461"/>
      <c r="I1331" s="255" t="s">
        <v>95</v>
      </c>
      <c r="J1331" s="461"/>
      <c r="K1331" s="105" t="s">
        <v>24</v>
      </c>
      <c r="L1331" s="319"/>
      <c r="M1331" s="319"/>
      <c r="N1331" s="102">
        <f>N1332</f>
        <v>0</v>
      </c>
      <c r="O1331" s="102">
        <f t="shared" ref="O1331:Q1337" si="814">O1332</f>
        <v>103.853836</v>
      </c>
      <c r="P1331" s="102">
        <f t="shared" si="814"/>
        <v>113.024198</v>
      </c>
      <c r="Q1331" s="102">
        <f>Q1332</f>
        <v>120.18300000000001</v>
      </c>
      <c r="R1331" s="48">
        <f t="shared" si="813"/>
        <v>337.06103400000001</v>
      </c>
      <c r="S1331" s="30"/>
    </row>
    <row r="1332" spans="1:19" s="6" customFormat="1" ht="15">
      <c r="A1332" s="544"/>
      <c r="B1332" s="530"/>
      <c r="C1332" s="468"/>
      <c r="D1332" s="468"/>
      <c r="E1332" s="468"/>
      <c r="F1332" s="461"/>
      <c r="G1332" s="461"/>
      <c r="H1332" s="461"/>
      <c r="I1332" s="254" t="s">
        <v>25</v>
      </c>
      <c r="J1332" s="461"/>
      <c r="K1332" s="106" t="s">
        <v>26</v>
      </c>
      <c r="L1332" s="106"/>
      <c r="M1332" s="106"/>
      <c r="N1332" s="107">
        <v>0</v>
      </c>
      <c r="O1332" s="107">
        <v>103.853836</v>
      </c>
      <c r="P1332" s="107">
        <v>113.024198</v>
      </c>
      <c r="Q1332" s="107">
        <v>120.18300000000001</v>
      </c>
      <c r="R1332" s="48">
        <f t="shared" si="813"/>
        <v>337.06103400000001</v>
      </c>
      <c r="S1332" s="30"/>
    </row>
    <row r="1333" spans="1:19" s="6" customFormat="1" ht="25.5">
      <c r="A1333" s="544"/>
      <c r="B1333" s="530"/>
      <c r="C1333" s="468"/>
      <c r="D1333" s="468"/>
      <c r="E1333" s="468"/>
      <c r="F1333" s="461"/>
      <c r="G1333" s="461"/>
      <c r="H1333" s="461"/>
      <c r="I1333" s="255" t="s">
        <v>27</v>
      </c>
      <c r="J1333" s="461"/>
      <c r="K1333" s="105" t="s">
        <v>26</v>
      </c>
      <c r="L1333" s="319"/>
      <c r="M1333" s="319"/>
      <c r="N1333" s="102">
        <f>N1334</f>
        <v>0</v>
      </c>
      <c r="O1333" s="102">
        <f t="shared" si="814"/>
        <v>0</v>
      </c>
      <c r="P1333" s="102">
        <f t="shared" si="814"/>
        <v>0</v>
      </c>
      <c r="Q1333" s="102">
        <f t="shared" si="814"/>
        <v>10.147</v>
      </c>
      <c r="R1333" s="48">
        <f t="shared" si="813"/>
        <v>10.147</v>
      </c>
      <c r="S1333" s="30"/>
    </row>
    <row r="1334" spans="1:19" s="6" customFormat="1" ht="15">
      <c r="A1334" s="544"/>
      <c r="B1334" s="530"/>
      <c r="C1334" s="468"/>
      <c r="D1334" s="468"/>
      <c r="E1334" s="468"/>
      <c r="F1334" s="461"/>
      <c r="G1334" s="461"/>
      <c r="H1334" s="461"/>
      <c r="I1334" s="254" t="s">
        <v>25</v>
      </c>
      <c r="J1334" s="461"/>
      <c r="K1334" s="106" t="s">
        <v>26</v>
      </c>
      <c r="L1334" s="106"/>
      <c r="M1334" s="106"/>
      <c r="N1334" s="107">
        <v>0</v>
      </c>
      <c r="O1334" s="107">
        <v>0</v>
      </c>
      <c r="P1334" s="107">
        <v>0</v>
      </c>
      <c r="Q1334" s="107">
        <v>10.147</v>
      </c>
      <c r="R1334" s="48">
        <f t="shared" si="813"/>
        <v>10.147</v>
      </c>
      <c r="S1334" s="30"/>
    </row>
    <row r="1335" spans="1:19" s="6" customFormat="1" ht="38.25">
      <c r="A1335" s="545"/>
      <c r="B1335" s="463"/>
      <c r="C1335" s="468"/>
      <c r="D1335" s="468"/>
      <c r="E1335" s="468"/>
      <c r="F1335" s="461"/>
      <c r="G1335" s="461"/>
      <c r="H1335" s="461"/>
      <c r="I1335" s="448" t="s">
        <v>237</v>
      </c>
      <c r="J1335" s="461"/>
      <c r="K1335" s="106" t="s">
        <v>216</v>
      </c>
      <c r="L1335" s="106"/>
      <c r="M1335" s="106"/>
      <c r="N1335" s="102">
        <f>N1336</f>
        <v>0</v>
      </c>
      <c r="O1335" s="102">
        <f t="shared" si="814"/>
        <v>6.0000000000000001E-3</v>
      </c>
      <c r="P1335" s="102">
        <f t="shared" si="814"/>
        <v>0</v>
      </c>
      <c r="Q1335" s="102">
        <f t="shared" si="814"/>
        <v>9.83</v>
      </c>
      <c r="R1335" s="48">
        <f t="shared" ref="R1335" si="815">Q1335+P1335+O1335+N1335</f>
        <v>9.8360000000000003</v>
      </c>
      <c r="S1335" s="422"/>
    </row>
    <row r="1336" spans="1:19" s="6" customFormat="1" ht="25.5">
      <c r="A1336" s="544"/>
      <c r="B1336" s="530"/>
      <c r="C1336" s="468"/>
      <c r="D1336" s="468"/>
      <c r="E1336" s="468"/>
      <c r="F1336" s="461"/>
      <c r="G1336" s="461"/>
      <c r="H1336" s="461"/>
      <c r="I1336" s="449" t="s">
        <v>562</v>
      </c>
      <c r="J1336" s="461"/>
      <c r="K1336" s="106" t="s">
        <v>186</v>
      </c>
      <c r="L1336" s="106"/>
      <c r="M1336" s="106"/>
      <c r="N1336" s="107">
        <v>0</v>
      </c>
      <c r="O1336" s="107">
        <v>6.0000000000000001E-3</v>
      </c>
      <c r="P1336" s="107">
        <v>0</v>
      </c>
      <c r="Q1336" s="107">
        <v>9.83</v>
      </c>
      <c r="R1336" s="48">
        <f t="shared" si="813"/>
        <v>9.8360000000000003</v>
      </c>
      <c r="S1336" s="30"/>
    </row>
    <row r="1337" spans="1:19" s="6" customFormat="1" ht="25.5">
      <c r="A1337" s="544"/>
      <c r="B1337" s="530"/>
      <c r="C1337" s="468"/>
      <c r="D1337" s="468"/>
      <c r="E1337" s="468"/>
      <c r="F1337" s="461"/>
      <c r="G1337" s="461"/>
      <c r="H1337" s="461"/>
      <c r="I1337" s="255" t="s">
        <v>239</v>
      </c>
      <c r="J1337" s="461"/>
      <c r="K1337" s="105" t="s">
        <v>240</v>
      </c>
      <c r="L1337" s="319"/>
      <c r="M1337" s="319"/>
      <c r="N1337" s="102">
        <f>N1338</f>
        <v>0</v>
      </c>
      <c r="O1337" s="102">
        <f t="shared" si="814"/>
        <v>2.472</v>
      </c>
      <c r="P1337" s="102">
        <f t="shared" si="814"/>
        <v>1.9478</v>
      </c>
      <c r="Q1337" s="102">
        <f t="shared" si="814"/>
        <v>1.4</v>
      </c>
      <c r="R1337" s="48">
        <f t="shared" si="813"/>
        <v>5.8197999999999999</v>
      </c>
      <c r="S1337" s="30"/>
    </row>
    <row r="1338" spans="1:19" s="6" customFormat="1" ht="15">
      <c r="A1338" s="544"/>
      <c r="B1338" s="530"/>
      <c r="C1338" s="468"/>
      <c r="D1338" s="468"/>
      <c r="E1338" s="468"/>
      <c r="F1338" s="461"/>
      <c r="G1338" s="461"/>
      <c r="H1338" s="461"/>
      <c r="I1338" s="254" t="s">
        <v>25</v>
      </c>
      <c r="J1338" s="462"/>
      <c r="K1338" s="106" t="s">
        <v>26</v>
      </c>
      <c r="L1338" s="106"/>
      <c r="M1338" s="106"/>
      <c r="N1338" s="107">
        <v>0</v>
      </c>
      <c r="O1338" s="107">
        <v>2.472</v>
      </c>
      <c r="P1338" s="107">
        <v>1.9478</v>
      </c>
      <c r="Q1338" s="107">
        <v>1.4</v>
      </c>
      <c r="R1338" s="48">
        <f t="shared" si="813"/>
        <v>5.8197999999999999</v>
      </c>
      <c r="S1338" s="30"/>
    </row>
    <row r="1339" spans="1:19" s="6" customFormat="1" ht="15">
      <c r="A1339" s="544">
        <v>31</v>
      </c>
      <c r="B1339" s="530" t="s">
        <v>461</v>
      </c>
      <c r="C1339" s="468"/>
      <c r="D1339" s="468"/>
      <c r="E1339" s="468"/>
      <c r="F1339" s="461"/>
      <c r="G1339" s="461"/>
      <c r="H1339" s="461"/>
      <c r="I1339" s="257" t="s">
        <v>22</v>
      </c>
      <c r="J1339" s="470">
        <v>463</v>
      </c>
      <c r="K1339" s="81"/>
      <c r="L1339" s="81"/>
      <c r="M1339" s="81"/>
      <c r="N1339" s="82">
        <f>N1340+N1344+N1348+N1346+N1342</f>
        <v>0</v>
      </c>
      <c r="O1339" s="82">
        <f t="shared" ref="O1339:Q1339" si="816">O1340+O1344+O1348+O1346+O1342</f>
        <v>33.032000000000004</v>
      </c>
      <c r="P1339" s="82">
        <f t="shared" si="816"/>
        <v>318.18700000000001</v>
      </c>
      <c r="Q1339" s="82">
        <f t="shared" si="816"/>
        <v>1052.575</v>
      </c>
      <c r="R1339" s="43">
        <f t="shared" ref="R1339" si="817">Q1339+P1339+O1339+N1339</f>
        <v>1403.7940000000001</v>
      </c>
      <c r="S1339" s="262"/>
    </row>
    <row r="1340" spans="1:19" s="6" customFormat="1" ht="51">
      <c r="A1340" s="544"/>
      <c r="B1340" s="530"/>
      <c r="C1340" s="468"/>
      <c r="D1340" s="468"/>
      <c r="E1340" s="468"/>
      <c r="F1340" s="461"/>
      <c r="G1340" s="461"/>
      <c r="H1340" s="461"/>
      <c r="I1340" s="255" t="s">
        <v>104</v>
      </c>
      <c r="J1340" s="470"/>
      <c r="K1340" s="105" t="s">
        <v>24</v>
      </c>
      <c r="L1340" s="319"/>
      <c r="M1340" s="319"/>
      <c r="N1340" s="102">
        <f>N1341</f>
        <v>0</v>
      </c>
      <c r="O1340" s="102">
        <f t="shared" ref="O1340:Q1346" si="818">O1341</f>
        <v>30.507000000000001</v>
      </c>
      <c r="P1340" s="102">
        <f t="shared" si="818"/>
        <v>43.13</v>
      </c>
      <c r="Q1340" s="102">
        <f t="shared" si="818"/>
        <v>55.408999999999999</v>
      </c>
      <c r="R1340" s="48">
        <f t="shared" si="813"/>
        <v>129.04599999999999</v>
      </c>
      <c r="S1340" s="107"/>
    </row>
    <row r="1341" spans="1:19" s="6" customFormat="1" ht="15">
      <c r="A1341" s="544"/>
      <c r="B1341" s="530"/>
      <c r="C1341" s="468"/>
      <c r="D1341" s="468"/>
      <c r="E1341" s="468"/>
      <c r="F1341" s="461"/>
      <c r="G1341" s="461"/>
      <c r="H1341" s="461"/>
      <c r="I1341" s="254" t="s">
        <v>25</v>
      </c>
      <c r="J1341" s="470"/>
      <c r="K1341" s="106" t="s">
        <v>26</v>
      </c>
      <c r="L1341" s="106"/>
      <c r="M1341" s="106"/>
      <c r="N1341" s="107">
        <v>0</v>
      </c>
      <c r="O1341" s="107">
        <v>30.507000000000001</v>
      </c>
      <c r="P1341" s="107">
        <v>43.13</v>
      </c>
      <c r="Q1341" s="107">
        <v>55.408999999999999</v>
      </c>
      <c r="R1341" s="48">
        <f t="shared" si="813"/>
        <v>129.04599999999999</v>
      </c>
      <c r="S1341" s="107"/>
    </row>
    <row r="1342" spans="1:19" s="6" customFormat="1" ht="15">
      <c r="A1342" s="545"/>
      <c r="B1342" s="463"/>
      <c r="C1342" s="468"/>
      <c r="D1342" s="468"/>
      <c r="E1342" s="468"/>
      <c r="F1342" s="461"/>
      <c r="G1342" s="461"/>
      <c r="H1342" s="461"/>
      <c r="I1342" s="255"/>
      <c r="J1342" s="506"/>
      <c r="K1342" s="428" t="s">
        <v>28</v>
      </c>
      <c r="L1342" s="106"/>
      <c r="M1342" s="106"/>
      <c r="N1342" s="102">
        <f>N1343</f>
        <v>0</v>
      </c>
      <c r="O1342" s="102">
        <f t="shared" si="818"/>
        <v>0</v>
      </c>
      <c r="P1342" s="102">
        <f t="shared" si="818"/>
        <v>0</v>
      </c>
      <c r="Q1342" s="102">
        <f t="shared" si="818"/>
        <v>37.802</v>
      </c>
      <c r="R1342" s="48">
        <f t="shared" ref="R1342:R1343" si="819">Q1342+P1342+O1342+N1342</f>
        <v>37.802</v>
      </c>
      <c r="S1342" s="107"/>
    </row>
    <row r="1343" spans="1:19" s="6" customFormat="1" ht="25.5">
      <c r="A1343" s="545"/>
      <c r="B1343" s="463"/>
      <c r="C1343" s="468"/>
      <c r="D1343" s="468"/>
      <c r="E1343" s="468"/>
      <c r="F1343" s="461"/>
      <c r="G1343" s="461"/>
      <c r="H1343" s="461"/>
      <c r="I1343" s="254" t="s">
        <v>47</v>
      </c>
      <c r="J1343" s="506"/>
      <c r="K1343" s="106" t="s">
        <v>48</v>
      </c>
      <c r="L1343" s="106"/>
      <c r="M1343" s="106"/>
      <c r="N1343" s="107">
        <v>0</v>
      </c>
      <c r="O1343" s="107">
        <v>0</v>
      </c>
      <c r="P1343" s="107">
        <v>0</v>
      </c>
      <c r="Q1343" s="107">
        <v>37.802</v>
      </c>
      <c r="R1343" s="48">
        <f t="shared" si="819"/>
        <v>37.802</v>
      </c>
      <c r="S1343" s="107"/>
    </row>
    <row r="1344" spans="1:19" s="6" customFormat="1" ht="63.75">
      <c r="A1344" s="544"/>
      <c r="B1344" s="530"/>
      <c r="C1344" s="468"/>
      <c r="D1344" s="468"/>
      <c r="E1344" s="468"/>
      <c r="F1344" s="461"/>
      <c r="G1344" s="461"/>
      <c r="H1344" s="461"/>
      <c r="I1344" s="255" t="s">
        <v>462</v>
      </c>
      <c r="J1344" s="470"/>
      <c r="K1344" s="105" t="s">
        <v>37</v>
      </c>
      <c r="L1344" s="319"/>
      <c r="M1344" s="319"/>
      <c r="N1344" s="102">
        <f>N1345</f>
        <v>0</v>
      </c>
      <c r="O1344" s="102">
        <f t="shared" si="818"/>
        <v>2.5249999999999999</v>
      </c>
      <c r="P1344" s="102">
        <f t="shared" si="818"/>
        <v>2.9710000000000001</v>
      </c>
      <c r="Q1344" s="102">
        <f t="shared" si="818"/>
        <v>0</v>
      </c>
      <c r="R1344" s="48">
        <f t="shared" si="813"/>
        <v>5.4960000000000004</v>
      </c>
      <c r="S1344" s="107"/>
    </row>
    <row r="1345" spans="1:19" s="6" customFormat="1" ht="15">
      <c r="A1345" s="544"/>
      <c r="B1345" s="530"/>
      <c r="C1345" s="468"/>
      <c r="D1345" s="468"/>
      <c r="E1345" s="468"/>
      <c r="F1345" s="461"/>
      <c r="G1345" s="461"/>
      <c r="H1345" s="461"/>
      <c r="I1345" s="254" t="s">
        <v>25</v>
      </c>
      <c r="J1345" s="470"/>
      <c r="K1345" s="106" t="s">
        <v>26</v>
      </c>
      <c r="L1345" s="106"/>
      <c r="M1345" s="106"/>
      <c r="N1345" s="107">
        <v>0</v>
      </c>
      <c r="O1345" s="107">
        <v>2.5249999999999999</v>
      </c>
      <c r="P1345" s="107">
        <v>2.9710000000000001</v>
      </c>
      <c r="Q1345" s="107">
        <v>0</v>
      </c>
      <c r="R1345" s="48">
        <f t="shared" si="813"/>
        <v>5.4960000000000004</v>
      </c>
      <c r="S1345" s="107"/>
    </row>
    <row r="1346" spans="1:19" s="6" customFormat="1" ht="25.5">
      <c r="A1346" s="544"/>
      <c r="B1346" s="530"/>
      <c r="C1346" s="468"/>
      <c r="D1346" s="468"/>
      <c r="E1346" s="468"/>
      <c r="F1346" s="461"/>
      <c r="G1346" s="461"/>
      <c r="H1346" s="461"/>
      <c r="I1346" s="255" t="s">
        <v>27</v>
      </c>
      <c r="J1346" s="470"/>
      <c r="K1346" s="105" t="s">
        <v>52</v>
      </c>
      <c r="L1346" s="319"/>
      <c r="M1346" s="319"/>
      <c r="N1346" s="102">
        <f>N1347</f>
        <v>0</v>
      </c>
      <c r="O1346" s="102">
        <f t="shared" si="818"/>
        <v>0</v>
      </c>
      <c r="P1346" s="102">
        <f t="shared" si="818"/>
        <v>0</v>
      </c>
      <c r="Q1346" s="102">
        <f t="shared" si="818"/>
        <v>0.58899999999999997</v>
      </c>
      <c r="R1346" s="48">
        <f t="shared" ref="R1346:R1347" si="820">Q1346+P1346+O1346+N1346</f>
        <v>0.58899999999999997</v>
      </c>
      <c r="S1346" s="107"/>
    </row>
    <row r="1347" spans="1:19" s="6" customFormat="1" ht="15">
      <c r="A1347" s="544"/>
      <c r="B1347" s="530"/>
      <c r="C1347" s="468"/>
      <c r="D1347" s="468"/>
      <c r="E1347" s="468"/>
      <c r="F1347" s="461"/>
      <c r="G1347" s="461"/>
      <c r="H1347" s="461"/>
      <c r="I1347" s="254" t="s">
        <v>25</v>
      </c>
      <c r="J1347" s="470"/>
      <c r="K1347" s="106" t="s">
        <v>26</v>
      </c>
      <c r="L1347" s="106"/>
      <c r="M1347" s="106"/>
      <c r="N1347" s="107">
        <v>0</v>
      </c>
      <c r="O1347" s="107">
        <v>0</v>
      </c>
      <c r="P1347" s="107">
        <v>0</v>
      </c>
      <c r="Q1347" s="107">
        <v>0.58899999999999997</v>
      </c>
      <c r="R1347" s="48">
        <f t="shared" si="820"/>
        <v>0.58899999999999997</v>
      </c>
      <c r="S1347" s="107"/>
    </row>
    <row r="1348" spans="1:19" s="6" customFormat="1" ht="25.5">
      <c r="A1348" s="544"/>
      <c r="B1348" s="530"/>
      <c r="C1348" s="468"/>
      <c r="D1348" s="468"/>
      <c r="E1348" s="468"/>
      <c r="F1348" s="461"/>
      <c r="G1348" s="461"/>
      <c r="H1348" s="461"/>
      <c r="I1348" s="437" t="s">
        <v>106</v>
      </c>
      <c r="J1348" s="470"/>
      <c r="K1348" s="105" t="s">
        <v>107</v>
      </c>
      <c r="L1348" s="319"/>
      <c r="M1348" s="319"/>
      <c r="N1348" s="102">
        <f>N1350+N1349</f>
        <v>0</v>
      </c>
      <c r="O1348" s="102">
        <f t="shared" ref="O1348:Q1348" si="821">O1350+O1349</f>
        <v>0</v>
      </c>
      <c r="P1348" s="102">
        <f t="shared" si="821"/>
        <v>272.08600000000001</v>
      </c>
      <c r="Q1348" s="102">
        <f t="shared" si="821"/>
        <v>958.77500000000009</v>
      </c>
      <c r="R1348" s="48">
        <f t="shared" ref="R1348:R1375" si="822">Q1348+P1348+O1348+N1348</f>
        <v>1230.8610000000001</v>
      </c>
      <c r="S1348" s="107"/>
    </row>
    <row r="1349" spans="1:19" s="6" customFormat="1" ht="15">
      <c r="A1349" s="545"/>
      <c r="B1349" s="463"/>
      <c r="C1349" s="468"/>
      <c r="D1349" s="468"/>
      <c r="E1349" s="468"/>
      <c r="F1349" s="461"/>
      <c r="G1349" s="461"/>
      <c r="H1349" s="461"/>
      <c r="I1349" s="254" t="s">
        <v>25</v>
      </c>
      <c r="J1349" s="506"/>
      <c r="K1349" s="106" t="s">
        <v>26</v>
      </c>
      <c r="L1349" s="428"/>
      <c r="M1349" s="428"/>
      <c r="N1349" s="107">
        <v>0</v>
      </c>
      <c r="O1349" s="107">
        <v>0</v>
      </c>
      <c r="P1349" s="107">
        <v>0</v>
      </c>
      <c r="Q1349" s="107">
        <v>250.85300000000001</v>
      </c>
      <c r="R1349" s="48">
        <f t="shared" si="822"/>
        <v>250.85300000000001</v>
      </c>
      <c r="S1349" s="107"/>
    </row>
    <row r="1350" spans="1:19" s="6" customFormat="1" ht="25.5">
      <c r="A1350" s="544"/>
      <c r="B1350" s="530"/>
      <c r="C1350" s="468"/>
      <c r="D1350" s="468"/>
      <c r="E1350" s="468"/>
      <c r="F1350" s="461"/>
      <c r="G1350" s="461"/>
      <c r="H1350" s="461"/>
      <c r="I1350" s="254" t="s">
        <v>47</v>
      </c>
      <c r="J1350" s="470"/>
      <c r="K1350" s="106" t="s">
        <v>48</v>
      </c>
      <c r="L1350" s="106"/>
      <c r="M1350" s="106"/>
      <c r="N1350" s="107">
        <v>0</v>
      </c>
      <c r="O1350" s="107">
        <v>0</v>
      </c>
      <c r="P1350" s="107">
        <v>272.08600000000001</v>
      </c>
      <c r="Q1350" s="107">
        <v>707.92200000000003</v>
      </c>
      <c r="R1350" s="48">
        <f t="shared" si="822"/>
        <v>980.00800000000004</v>
      </c>
      <c r="S1350" s="107"/>
    </row>
    <row r="1351" spans="1:19" s="6" customFormat="1" ht="15">
      <c r="A1351" s="464">
        <v>32</v>
      </c>
      <c r="B1351" s="457" t="s">
        <v>463</v>
      </c>
      <c r="C1351" s="468"/>
      <c r="D1351" s="468"/>
      <c r="E1351" s="468"/>
      <c r="F1351" s="461"/>
      <c r="G1351" s="461"/>
      <c r="H1351" s="461"/>
      <c r="I1351" s="257" t="s">
        <v>22</v>
      </c>
      <c r="J1351" s="460">
        <v>472</v>
      </c>
      <c r="K1351" s="81"/>
      <c r="L1351" s="81"/>
      <c r="M1351" s="81"/>
      <c r="N1351" s="82">
        <f>N1352+N1354+N1361+N1363+N1367+N1359+N1365+N1370</f>
        <v>0</v>
      </c>
      <c r="O1351" s="82">
        <f t="shared" ref="O1351:Q1351" si="823">O1352+O1354+O1361+O1363+O1367+O1359+O1365+O1370</f>
        <v>2437.3530000000001</v>
      </c>
      <c r="P1351" s="82">
        <f t="shared" si="823"/>
        <v>1945.8060000000003</v>
      </c>
      <c r="Q1351" s="82">
        <f t="shared" si="823"/>
        <v>2706.2821999999996</v>
      </c>
      <c r="R1351" s="43">
        <f t="shared" si="822"/>
        <v>7089.4412000000002</v>
      </c>
      <c r="S1351" s="262"/>
    </row>
    <row r="1352" spans="1:19" s="6" customFormat="1" ht="51">
      <c r="A1352" s="465"/>
      <c r="B1352" s="458"/>
      <c r="C1352" s="468"/>
      <c r="D1352" s="468"/>
      <c r="E1352" s="468"/>
      <c r="F1352" s="461"/>
      <c r="G1352" s="461"/>
      <c r="H1352" s="461"/>
      <c r="I1352" s="255" t="s">
        <v>328</v>
      </c>
      <c r="J1352" s="461"/>
      <c r="K1352" s="105" t="s">
        <v>24</v>
      </c>
      <c r="L1352" s="319"/>
      <c r="M1352" s="319"/>
      <c r="N1352" s="102">
        <f>N1353</f>
        <v>0</v>
      </c>
      <c r="O1352" s="102">
        <f t="shared" ref="O1352:Q1352" si="824">O1353</f>
        <v>46.600999999999999</v>
      </c>
      <c r="P1352" s="102">
        <f t="shared" si="824"/>
        <v>75.47</v>
      </c>
      <c r="Q1352" s="102">
        <f t="shared" si="824"/>
        <v>80.010000000000005</v>
      </c>
      <c r="R1352" s="48">
        <f t="shared" si="822"/>
        <v>202.08100000000002</v>
      </c>
      <c r="S1352" s="107"/>
    </row>
    <row r="1353" spans="1:19" s="6" customFormat="1" ht="15">
      <c r="A1353" s="465"/>
      <c r="B1353" s="458"/>
      <c r="C1353" s="468"/>
      <c r="D1353" s="468"/>
      <c r="E1353" s="468"/>
      <c r="F1353" s="461"/>
      <c r="G1353" s="461"/>
      <c r="H1353" s="461"/>
      <c r="I1353" s="254" t="s">
        <v>25</v>
      </c>
      <c r="J1353" s="461"/>
      <c r="K1353" s="106" t="s">
        <v>26</v>
      </c>
      <c r="L1353" s="106"/>
      <c r="M1353" s="106"/>
      <c r="N1353" s="107">
        <v>0</v>
      </c>
      <c r="O1353" s="107">
        <v>46.600999999999999</v>
      </c>
      <c r="P1353" s="107">
        <v>75.47</v>
      </c>
      <c r="Q1353" s="107">
        <v>80.010000000000005</v>
      </c>
      <c r="R1353" s="48">
        <f t="shared" si="822"/>
        <v>202.08100000000002</v>
      </c>
      <c r="S1353" s="107"/>
    </row>
    <row r="1354" spans="1:19" s="6" customFormat="1" ht="38.25">
      <c r="A1354" s="465"/>
      <c r="B1354" s="458"/>
      <c r="C1354" s="468"/>
      <c r="D1354" s="468"/>
      <c r="E1354" s="468"/>
      <c r="F1354" s="461"/>
      <c r="G1354" s="461"/>
      <c r="H1354" s="461"/>
      <c r="I1354" s="255" t="s">
        <v>113</v>
      </c>
      <c r="J1354" s="461"/>
      <c r="K1354" s="105" t="s">
        <v>114</v>
      </c>
      <c r="L1354" s="319"/>
      <c r="M1354" s="319"/>
      <c r="N1354" s="102">
        <f>N1356+N1357+N1358+N1355</f>
        <v>0</v>
      </c>
      <c r="O1354" s="102">
        <f t="shared" ref="O1354:Q1354" si="825">O1356+O1357+O1358+O1355</f>
        <v>1290.8599999999999</v>
      </c>
      <c r="P1354" s="102">
        <f t="shared" si="825"/>
        <v>1083.92</v>
      </c>
      <c r="Q1354" s="102">
        <f t="shared" si="825"/>
        <v>1836.6799999999998</v>
      </c>
      <c r="R1354" s="48">
        <f t="shared" si="822"/>
        <v>4211.46</v>
      </c>
      <c r="S1354" s="107"/>
    </row>
    <row r="1355" spans="1:19" s="6" customFormat="1" ht="25.5">
      <c r="A1355" s="465"/>
      <c r="B1355" s="458"/>
      <c r="C1355" s="468"/>
      <c r="D1355" s="468"/>
      <c r="E1355" s="468"/>
      <c r="F1355" s="461"/>
      <c r="G1355" s="461"/>
      <c r="H1355" s="461"/>
      <c r="I1355" s="254" t="s">
        <v>34</v>
      </c>
      <c r="J1355" s="461"/>
      <c r="K1355" s="106" t="s">
        <v>35</v>
      </c>
      <c r="L1355" s="106"/>
      <c r="M1355" s="106"/>
      <c r="N1355" s="107">
        <v>0</v>
      </c>
      <c r="O1355" s="107">
        <v>915.55</v>
      </c>
      <c r="P1355" s="107">
        <v>0</v>
      </c>
      <c r="Q1355" s="107">
        <v>0</v>
      </c>
      <c r="R1355" s="48">
        <f t="shared" si="822"/>
        <v>915.55</v>
      </c>
      <c r="S1355" s="107"/>
    </row>
    <row r="1356" spans="1:19" s="6" customFormat="1" ht="15">
      <c r="A1356" s="465"/>
      <c r="B1356" s="458"/>
      <c r="C1356" s="468"/>
      <c r="D1356" s="468"/>
      <c r="E1356" s="468"/>
      <c r="F1356" s="461"/>
      <c r="G1356" s="461"/>
      <c r="H1356" s="461"/>
      <c r="I1356" s="254" t="s">
        <v>25</v>
      </c>
      <c r="J1356" s="461"/>
      <c r="K1356" s="106" t="s">
        <v>26</v>
      </c>
      <c r="L1356" s="106"/>
      <c r="M1356" s="106"/>
      <c r="N1356" s="107">
        <v>0</v>
      </c>
      <c r="O1356" s="107">
        <v>47.387999999999998</v>
      </c>
      <c r="P1356" s="107">
        <v>163.792</v>
      </c>
      <c r="Q1356" s="107">
        <v>1.1100000000000001</v>
      </c>
      <c r="R1356" s="48">
        <f t="shared" si="822"/>
        <v>212.29000000000002</v>
      </c>
      <c r="S1356" s="107"/>
    </row>
    <row r="1357" spans="1:19" s="6" customFormat="1" ht="25.5">
      <c r="A1357" s="465"/>
      <c r="B1357" s="458"/>
      <c r="C1357" s="468"/>
      <c r="D1357" s="468"/>
      <c r="E1357" s="468"/>
      <c r="F1357" s="461"/>
      <c r="G1357" s="461"/>
      <c r="H1357" s="461"/>
      <c r="I1357" s="254" t="s">
        <v>47</v>
      </c>
      <c r="J1357" s="461"/>
      <c r="K1357" s="106" t="s">
        <v>48</v>
      </c>
      <c r="L1357" s="106"/>
      <c r="M1357" s="106"/>
      <c r="N1357" s="107">
        <v>0</v>
      </c>
      <c r="O1357" s="107">
        <v>327.92200000000003</v>
      </c>
      <c r="P1357" s="107">
        <v>384.14800000000002</v>
      </c>
      <c r="Q1357" s="107">
        <v>1835.57</v>
      </c>
      <c r="R1357" s="48">
        <f t="shared" si="822"/>
        <v>2547.64</v>
      </c>
      <c r="S1357" s="107"/>
    </row>
    <row r="1358" spans="1:19" s="6" customFormat="1" ht="38.25">
      <c r="A1358" s="465"/>
      <c r="B1358" s="458"/>
      <c r="C1358" s="468"/>
      <c r="D1358" s="468"/>
      <c r="E1358" s="468"/>
      <c r="F1358" s="461"/>
      <c r="G1358" s="461"/>
      <c r="H1358" s="461"/>
      <c r="I1358" s="254" t="s">
        <v>117</v>
      </c>
      <c r="J1358" s="461"/>
      <c r="K1358" s="106" t="s">
        <v>76</v>
      </c>
      <c r="L1358" s="106"/>
      <c r="M1358" s="106"/>
      <c r="N1358" s="107">
        <v>0</v>
      </c>
      <c r="O1358" s="107">
        <v>0</v>
      </c>
      <c r="P1358" s="107">
        <v>535.98</v>
      </c>
      <c r="Q1358" s="107">
        <v>0</v>
      </c>
      <c r="R1358" s="48">
        <f t="shared" si="822"/>
        <v>535.98</v>
      </c>
      <c r="S1358" s="107"/>
    </row>
    <row r="1359" spans="1:19" s="6" customFormat="1" ht="15">
      <c r="A1359" s="465"/>
      <c r="B1359" s="458"/>
      <c r="C1359" s="468"/>
      <c r="D1359" s="468"/>
      <c r="E1359" s="468"/>
      <c r="F1359" s="461"/>
      <c r="G1359" s="461"/>
      <c r="H1359" s="461"/>
      <c r="I1359" s="255" t="s">
        <v>118</v>
      </c>
      <c r="J1359" s="461"/>
      <c r="K1359" s="105" t="s">
        <v>90</v>
      </c>
      <c r="L1359" s="319"/>
      <c r="M1359" s="319"/>
      <c r="N1359" s="102">
        <f>N1360</f>
        <v>0</v>
      </c>
      <c r="O1359" s="102">
        <f t="shared" ref="O1359" si="826">O1360</f>
        <v>5.03</v>
      </c>
      <c r="P1359" s="102">
        <f t="shared" ref="P1359" si="827">P1360</f>
        <v>0</v>
      </c>
      <c r="Q1359" s="102">
        <f t="shared" ref="Q1359" si="828">Q1360</f>
        <v>0</v>
      </c>
      <c r="R1359" s="48">
        <f t="shared" si="822"/>
        <v>5.03</v>
      </c>
      <c r="S1359" s="107"/>
    </row>
    <row r="1360" spans="1:19" s="6" customFormat="1" ht="15">
      <c r="A1360" s="465"/>
      <c r="B1360" s="458"/>
      <c r="C1360" s="468"/>
      <c r="D1360" s="468"/>
      <c r="E1360" s="468"/>
      <c r="F1360" s="461"/>
      <c r="G1360" s="461"/>
      <c r="H1360" s="461"/>
      <c r="I1360" s="254" t="s">
        <v>25</v>
      </c>
      <c r="J1360" s="461"/>
      <c r="K1360" s="106" t="s">
        <v>26</v>
      </c>
      <c r="L1360" s="106"/>
      <c r="M1360" s="106"/>
      <c r="N1360" s="107">
        <v>0</v>
      </c>
      <c r="O1360" s="107">
        <v>5.03</v>
      </c>
      <c r="P1360" s="107">
        <v>0</v>
      </c>
      <c r="Q1360" s="107">
        <v>0</v>
      </c>
      <c r="R1360" s="48">
        <f t="shared" si="822"/>
        <v>5.03</v>
      </c>
      <c r="S1360" s="107"/>
    </row>
    <row r="1361" spans="1:19" s="6" customFormat="1" ht="76.5">
      <c r="A1361" s="465"/>
      <c r="B1361" s="458"/>
      <c r="C1361" s="468"/>
      <c r="D1361" s="468"/>
      <c r="E1361" s="468"/>
      <c r="F1361" s="461"/>
      <c r="G1361" s="461"/>
      <c r="H1361" s="461"/>
      <c r="I1361" s="255" t="s">
        <v>329</v>
      </c>
      <c r="J1361" s="461"/>
      <c r="K1361" s="105" t="s">
        <v>186</v>
      </c>
      <c r="L1361" s="319"/>
      <c r="M1361" s="319"/>
      <c r="N1361" s="102">
        <f>N1362</f>
        <v>0</v>
      </c>
      <c r="O1361" s="102">
        <f t="shared" ref="O1361:Q1361" si="829">O1362</f>
        <v>0</v>
      </c>
      <c r="P1361" s="102">
        <f t="shared" si="829"/>
        <v>62.761000000000003</v>
      </c>
      <c r="Q1361" s="102">
        <f t="shared" si="829"/>
        <v>3.4489999999999998</v>
      </c>
      <c r="R1361" s="48">
        <f t="shared" si="822"/>
        <v>66.210000000000008</v>
      </c>
      <c r="S1361" s="107"/>
    </row>
    <row r="1362" spans="1:19" s="6" customFormat="1" ht="15">
      <c r="A1362" s="465"/>
      <c r="B1362" s="458"/>
      <c r="C1362" s="468"/>
      <c r="D1362" s="468"/>
      <c r="E1362" s="468"/>
      <c r="F1362" s="461"/>
      <c r="G1362" s="461"/>
      <c r="H1362" s="461"/>
      <c r="I1362" s="254" t="s">
        <v>25</v>
      </c>
      <c r="J1362" s="461"/>
      <c r="K1362" s="106" t="s">
        <v>26</v>
      </c>
      <c r="L1362" s="106"/>
      <c r="M1362" s="106"/>
      <c r="N1362" s="107">
        <v>0</v>
      </c>
      <c r="O1362" s="107">
        <v>0</v>
      </c>
      <c r="P1362" s="107">
        <v>62.761000000000003</v>
      </c>
      <c r="Q1362" s="107">
        <v>3.4489999999999998</v>
      </c>
      <c r="R1362" s="48">
        <f t="shared" si="822"/>
        <v>66.210000000000008</v>
      </c>
      <c r="S1362" s="107"/>
    </row>
    <row r="1363" spans="1:19" s="6" customFormat="1" ht="25.5">
      <c r="A1363" s="465"/>
      <c r="B1363" s="458"/>
      <c r="C1363" s="468"/>
      <c r="D1363" s="468"/>
      <c r="E1363" s="468"/>
      <c r="F1363" s="461"/>
      <c r="G1363" s="461"/>
      <c r="H1363" s="461"/>
      <c r="I1363" s="255" t="s">
        <v>27</v>
      </c>
      <c r="J1363" s="461"/>
      <c r="K1363" s="105" t="s">
        <v>26</v>
      </c>
      <c r="L1363" s="319"/>
      <c r="M1363" s="319"/>
      <c r="N1363" s="102">
        <f>N1364</f>
        <v>0</v>
      </c>
      <c r="O1363" s="102">
        <f t="shared" ref="O1363:Q1363" si="830">O1364</f>
        <v>0</v>
      </c>
      <c r="P1363" s="102">
        <f t="shared" si="830"/>
        <v>0</v>
      </c>
      <c r="Q1363" s="102">
        <f t="shared" si="830"/>
        <v>1.8280000000000001</v>
      </c>
      <c r="R1363" s="48">
        <f t="shared" si="822"/>
        <v>1.8280000000000001</v>
      </c>
      <c r="S1363" s="107"/>
    </row>
    <row r="1364" spans="1:19" s="6" customFormat="1" ht="15">
      <c r="A1364" s="465"/>
      <c r="B1364" s="458"/>
      <c r="C1364" s="468"/>
      <c r="D1364" s="468"/>
      <c r="E1364" s="468"/>
      <c r="F1364" s="461"/>
      <c r="G1364" s="461"/>
      <c r="H1364" s="461"/>
      <c r="I1364" s="254" t="s">
        <v>25</v>
      </c>
      <c r="J1364" s="461"/>
      <c r="K1364" s="106" t="s">
        <v>26</v>
      </c>
      <c r="L1364" s="106"/>
      <c r="M1364" s="106"/>
      <c r="N1364" s="107">
        <v>0</v>
      </c>
      <c r="O1364" s="107">
        <v>0</v>
      </c>
      <c r="P1364" s="107">
        <v>0</v>
      </c>
      <c r="Q1364" s="107">
        <v>1.8280000000000001</v>
      </c>
      <c r="R1364" s="48">
        <f t="shared" si="822"/>
        <v>1.8280000000000001</v>
      </c>
      <c r="S1364" s="107"/>
    </row>
    <row r="1365" spans="1:19" s="6" customFormat="1" ht="25.5">
      <c r="A1365" s="465"/>
      <c r="B1365" s="458"/>
      <c r="C1365" s="468"/>
      <c r="D1365" s="468"/>
      <c r="E1365" s="468"/>
      <c r="F1365" s="461"/>
      <c r="G1365" s="461"/>
      <c r="H1365" s="461"/>
      <c r="I1365" s="255" t="s">
        <v>120</v>
      </c>
      <c r="J1365" s="461"/>
      <c r="K1365" s="105" t="s">
        <v>121</v>
      </c>
      <c r="L1365" s="319"/>
      <c r="M1365" s="319"/>
      <c r="N1365" s="102">
        <f>N1366</f>
        <v>0</v>
      </c>
      <c r="O1365" s="102">
        <f t="shared" ref="O1365" si="831">O1366</f>
        <v>6.3</v>
      </c>
      <c r="P1365" s="102">
        <f t="shared" ref="P1365" si="832">P1366</f>
        <v>193.62100000000001</v>
      </c>
      <c r="Q1365" s="102">
        <f t="shared" ref="Q1365" si="833">Q1366</f>
        <v>0</v>
      </c>
      <c r="R1365" s="48">
        <f t="shared" si="822"/>
        <v>199.92100000000002</v>
      </c>
      <c r="S1365" s="107"/>
    </row>
    <row r="1366" spans="1:19" s="6" customFormat="1" ht="15">
      <c r="A1366" s="465"/>
      <c r="B1366" s="458"/>
      <c r="C1366" s="468"/>
      <c r="D1366" s="468"/>
      <c r="E1366" s="468"/>
      <c r="F1366" s="461"/>
      <c r="G1366" s="461"/>
      <c r="H1366" s="461"/>
      <c r="I1366" s="254" t="s">
        <v>25</v>
      </c>
      <c r="J1366" s="461"/>
      <c r="K1366" s="106" t="s">
        <v>26</v>
      </c>
      <c r="L1366" s="106"/>
      <c r="M1366" s="106"/>
      <c r="N1366" s="107">
        <v>0</v>
      </c>
      <c r="O1366" s="107">
        <v>6.3</v>
      </c>
      <c r="P1366" s="107">
        <v>193.62100000000001</v>
      </c>
      <c r="Q1366" s="107">
        <v>0</v>
      </c>
      <c r="R1366" s="48">
        <f t="shared" si="822"/>
        <v>199.92100000000002</v>
      </c>
      <c r="S1366" s="107"/>
    </row>
    <row r="1367" spans="1:19" s="6" customFormat="1" ht="51">
      <c r="A1367" s="465"/>
      <c r="B1367" s="458"/>
      <c r="C1367" s="468"/>
      <c r="D1367" s="468"/>
      <c r="E1367" s="468"/>
      <c r="F1367" s="461"/>
      <c r="G1367" s="461"/>
      <c r="H1367" s="461"/>
      <c r="I1367" s="255" t="s">
        <v>247</v>
      </c>
      <c r="J1367" s="461"/>
      <c r="K1367" s="105" t="s">
        <v>248</v>
      </c>
      <c r="L1367" s="319"/>
      <c r="M1367" s="319"/>
      <c r="N1367" s="102">
        <f>N1368+N1369</f>
        <v>0</v>
      </c>
      <c r="O1367" s="102">
        <f t="shared" ref="O1367:Q1367" si="834">O1368+O1369</f>
        <v>704.55200000000002</v>
      </c>
      <c r="P1367" s="102">
        <f t="shared" si="834"/>
        <v>30.834</v>
      </c>
      <c r="Q1367" s="102">
        <f t="shared" si="834"/>
        <v>35.511000000000003</v>
      </c>
      <c r="R1367" s="48">
        <f t="shared" si="822"/>
        <v>770.89700000000005</v>
      </c>
      <c r="S1367" s="107"/>
    </row>
    <row r="1368" spans="1:19" s="6" customFormat="1" ht="25.5">
      <c r="A1368" s="465"/>
      <c r="B1368" s="458"/>
      <c r="C1368" s="468"/>
      <c r="D1368" s="468"/>
      <c r="E1368" s="468"/>
      <c r="F1368" s="461"/>
      <c r="G1368" s="461"/>
      <c r="H1368" s="461"/>
      <c r="I1368" s="254" t="s">
        <v>47</v>
      </c>
      <c r="J1368" s="461"/>
      <c r="K1368" s="106" t="s">
        <v>48</v>
      </c>
      <c r="L1368" s="106"/>
      <c r="M1368" s="106"/>
      <c r="N1368" s="107">
        <v>0</v>
      </c>
      <c r="O1368" s="107">
        <v>20.844000000000001</v>
      </c>
      <c r="P1368" s="107">
        <v>30.834</v>
      </c>
      <c r="Q1368" s="107">
        <v>35.511000000000003</v>
      </c>
      <c r="R1368" s="48">
        <f t="shared" si="822"/>
        <v>87.188999999999993</v>
      </c>
      <c r="S1368" s="107"/>
    </row>
    <row r="1369" spans="1:19" s="6" customFormat="1" ht="38.25">
      <c r="A1369" s="465"/>
      <c r="B1369" s="458"/>
      <c r="C1369" s="468"/>
      <c r="D1369" s="468"/>
      <c r="E1369" s="468"/>
      <c r="F1369" s="461"/>
      <c r="G1369" s="461"/>
      <c r="H1369" s="461"/>
      <c r="I1369" s="254" t="s">
        <v>117</v>
      </c>
      <c r="J1369" s="461"/>
      <c r="K1369" s="106" t="s">
        <v>76</v>
      </c>
      <c r="L1369" s="106"/>
      <c r="M1369" s="106"/>
      <c r="N1369" s="107">
        <v>0</v>
      </c>
      <c r="O1369" s="107">
        <v>683.70799999999997</v>
      </c>
      <c r="P1369" s="107">
        <v>0</v>
      </c>
      <c r="Q1369" s="107">
        <v>0</v>
      </c>
      <c r="R1369" s="48">
        <f t="shared" si="822"/>
        <v>683.70799999999997</v>
      </c>
      <c r="S1369" s="107"/>
    </row>
    <row r="1370" spans="1:19" s="6" customFormat="1" ht="25.5">
      <c r="A1370" s="465"/>
      <c r="B1370" s="458"/>
      <c r="C1370" s="468"/>
      <c r="D1370" s="468"/>
      <c r="E1370" s="468"/>
      <c r="F1370" s="461"/>
      <c r="G1370" s="461"/>
      <c r="H1370" s="461"/>
      <c r="I1370" s="255" t="s">
        <v>122</v>
      </c>
      <c r="J1370" s="461"/>
      <c r="K1370" s="105" t="s">
        <v>123</v>
      </c>
      <c r="L1370" s="319"/>
      <c r="M1370" s="319"/>
      <c r="N1370" s="102">
        <f>N1371+N1373+N1375+N1374+N1372</f>
        <v>0</v>
      </c>
      <c r="O1370" s="102">
        <f t="shared" ref="O1370:Q1370" si="835">O1371+O1373+O1375+O1374+O1372</f>
        <v>384.01</v>
      </c>
      <c r="P1370" s="102">
        <f t="shared" si="835"/>
        <v>499.2</v>
      </c>
      <c r="Q1370" s="102">
        <f t="shared" si="835"/>
        <v>748.80420000000004</v>
      </c>
      <c r="R1370" s="48">
        <f t="shared" si="822"/>
        <v>1632.0142000000001</v>
      </c>
      <c r="S1370" s="107"/>
    </row>
    <row r="1371" spans="1:19" s="6" customFormat="1" ht="25.5">
      <c r="A1371" s="465"/>
      <c r="B1371" s="458"/>
      <c r="C1371" s="468"/>
      <c r="D1371" s="468"/>
      <c r="E1371" s="468"/>
      <c r="F1371" s="461"/>
      <c r="G1371" s="461"/>
      <c r="H1371" s="461"/>
      <c r="I1371" s="254" t="s">
        <v>34</v>
      </c>
      <c r="J1371" s="461"/>
      <c r="K1371" s="106" t="s">
        <v>35</v>
      </c>
      <c r="L1371" s="106"/>
      <c r="M1371" s="106"/>
      <c r="N1371" s="107">
        <v>0</v>
      </c>
      <c r="O1371" s="107">
        <v>220.81</v>
      </c>
      <c r="P1371" s="107">
        <v>394.28399999999999</v>
      </c>
      <c r="Q1371" s="107">
        <v>0</v>
      </c>
      <c r="R1371" s="48">
        <f t="shared" si="822"/>
        <v>615.09400000000005</v>
      </c>
      <c r="S1371" s="107"/>
    </row>
    <row r="1372" spans="1:19" s="6" customFormat="1" ht="15">
      <c r="A1372" s="465"/>
      <c r="B1372" s="458"/>
      <c r="C1372" s="468"/>
      <c r="D1372" s="468"/>
      <c r="E1372" s="468"/>
      <c r="F1372" s="461"/>
      <c r="G1372" s="461"/>
      <c r="H1372" s="461"/>
      <c r="I1372" s="254" t="s">
        <v>25</v>
      </c>
      <c r="J1372" s="461"/>
      <c r="K1372" s="106" t="s">
        <v>26</v>
      </c>
      <c r="L1372" s="106"/>
      <c r="M1372" s="106"/>
      <c r="N1372" s="107">
        <v>0</v>
      </c>
      <c r="O1372" s="107">
        <v>0</v>
      </c>
      <c r="P1372" s="107">
        <v>0</v>
      </c>
      <c r="Q1372" s="107">
        <v>33.537999999999997</v>
      </c>
      <c r="R1372" s="48">
        <f t="shared" si="822"/>
        <v>33.537999999999997</v>
      </c>
      <c r="S1372" s="107"/>
    </row>
    <row r="1373" spans="1:19" s="6" customFormat="1" ht="25.5">
      <c r="A1373" s="465"/>
      <c r="B1373" s="458"/>
      <c r="C1373" s="468"/>
      <c r="D1373" s="468"/>
      <c r="E1373" s="468"/>
      <c r="F1373" s="461"/>
      <c r="G1373" s="461"/>
      <c r="H1373" s="461"/>
      <c r="I1373" s="254" t="s">
        <v>47</v>
      </c>
      <c r="J1373" s="461"/>
      <c r="K1373" s="106" t="s">
        <v>48</v>
      </c>
      <c r="L1373" s="106"/>
      <c r="M1373" s="106"/>
      <c r="N1373" s="107">
        <v>0</v>
      </c>
      <c r="O1373" s="107">
        <v>0</v>
      </c>
      <c r="P1373" s="107">
        <v>74.875</v>
      </c>
      <c r="Q1373" s="107">
        <v>0</v>
      </c>
      <c r="R1373" s="48">
        <f t="shared" si="822"/>
        <v>74.875</v>
      </c>
      <c r="S1373" s="107"/>
    </row>
    <row r="1374" spans="1:19" s="6" customFormat="1" ht="38.25">
      <c r="A1374" s="465"/>
      <c r="B1374" s="458"/>
      <c r="C1374" s="468"/>
      <c r="D1374" s="468"/>
      <c r="E1374" s="468"/>
      <c r="F1374" s="461"/>
      <c r="G1374" s="461"/>
      <c r="H1374" s="461"/>
      <c r="I1374" s="254" t="s">
        <v>117</v>
      </c>
      <c r="J1374" s="461"/>
      <c r="K1374" s="106" t="s">
        <v>76</v>
      </c>
      <c r="L1374" s="106"/>
      <c r="M1374" s="106"/>
      <c r="N1374" s="107">
        <v>0</v>
      </c>
      <c r="O1374" s="107">
        <v>163.19999999999999</v>
      </c>
      <c r="P1374" s="107">
        <v>0</v>
      </c>
      <c r="Q1374" s="107">
        <v>0</v>
      </c>
      <c r="R1374" s="48">
        <f t="shared" si="822"/>
        <v>163.19999999999999</v>
      </c>
      <c r="S1374" s="107"/>
    </row>
    <row r="1375" spans="1:19" s="6" customFormat="1" ht="38.25">
      <c r="A1375" s="466"/>
      <c r="B1375" s="459"/>
      <c r="C1375" s="469"/>
      <c r="D1375" s="469"/>
      <c r="E1375" s="469"/>
      <c r="F1375" s="462"/>
      <c r="G1375" s="462"/>
      <c r="H1375" s="462"/>
      <c r="I1375" s="254" t="s">
        <v>111</v>
      </c>
      <c r="J1375" s="462"/>
      <c r="K1375" s="106" t="s">
        <v>112</v>
      </c>
      <c r="L1375" s="106"/>
      <c r="M1375" s="106"/>
      <c r="N1375" s="107">
        <v>0</v>
      </c>
      <c r="O1375" s="107">
        <v>0</v>
      </c>
      <c r="P1375" s="107">
        <v>30.041</v>
      </c>
      <c r="Q1375" s="107">
        <v>715.26620000000003</v>
      </c>
      <c r="R1375" s="48">
        <f t="shared" si="822"/>
        <v>745.30720000000008</v>
      </c>
      <c r="S1375" s="107"/>
    </row>
    <row r="1376" spans="1:19" s="3" customFormat="1" ht="63.75">
      <c r="A1376" s="25">
        <v>10</v>
      </c>
      <c r="B1376" s="26" t="s">
        <v>285</v>
      </c>
      <c r="C1376" s="27" t="s">
        <v>19</v>
      </c>
      <c r="D1376" s="26" t="s">
        <v>20</v>
      </c>
      <c r="E1376" s="26" t="s">
        <v>286</v>
      </c>
      <c r="F1376" s="25" t="s">
        <v>504</v>
      </c>
      <c r="G1376" s="26" t="s">
        <v>508</v>
      </c>
      <c r="H1376" s="26" t="s">
        <v>509</v>
      </c>
      <c r="I1376" s="197"/>
      <c r="J1376" s="41"/>
      <c r="K1376" s="66"/>
      <c r="L1376" s="43">
        <f t="shared" ref="L1376:M1376" si="836">L1377+L1385+L1395+L1409+L1426+L1443+L1458+L1473+L1488+L1511+L1526+L1544+L1559+L1576+L1591+L1606+L1628+L1632+L1636+L1640+L1645+L1650+L1653+L1669+L1674+L1677+L1681+L1686+L1691+L1710+L1714+L1731+L1739+L1774</f>
        <v>0</v>
      </c>
      <c r="M1376" s="43">
        <f t="shared" si="836"/>
        <v>0</v>
      </c>
      <c r="N1376" s="43">
        <f>N1377+N1385+N1395+N1409+N1426+N1443+N1458+N1473+N1488+N1511+N1526+N1544+N1559+N1576+N1591+N1606+N1628+N1632+N1636+N1640+N1645+N1650+N1653+N1669+N1674+N1677+N1681+N1686+N1691+N1710+N1714+N1731+N1739+N1774</f>
        <v>0</v>
      </c>
      <c r="O1376" s="43">
        <f>O1377+O1385+O1395+O1409+O1426+O1443+O1458+O1473+O1488+O1511+O1526+O1544+O1559+O1576+O1591+O1606+O1628+O1632+O1636+O1640+O1645+O1650+O1653+O1669+O1674+O1677+O1681+O1686+O1691+O1710+O1714+O1731+O1739+O1774</f>
        <v>605.1824709</v>
      </c>
      <c r="P1376" s="43">
        <f>P1377+P1385+P1395+P1409+P1426+P1443+P1458+P1473+P1488+P1511+P1526+P1544+P1559+P1576+P1591+P1606+P1628+P1632+P1636+P1640+P1645+P1650+P1653+P1669+P1674+P1677+P1681+P1686+P1691+P1710+P1714+P1731+P1739+P1774</f>
        <v>2853.5729635899997</v>
      </c>
      <c r="Q1376" s="43">
        <f>Q1377+Q1385+Q1395+Q1409+Q1426+Q1443+Q1458+Q1473+Q1488+Q1511+Q1526+Q1544+Q1559+Q1576+Q1591+Q1606+Q1628+Q1632+Q1636+Q1640+Q1645+Q1650+Q1653+Q1669+Q1674+Q1677+Q1681+Q1686+Q1691+Q1710+Q1714+Q1731+Q1739+Q1774</f>
        <v>12351.953954970002</v>
      </c>
      <c r="R1376" s="43">
        <f>Q1376+P1376+O1376+N1376</f>
        <v>15810.70938946</v>
      </c>
      <c r="S1376" s="25"/>
    </row>
    <row r="1377" spans="1:19" s="3" customFormat="1" ht="15" customHeight="1">
      <c r="A1377" s="464">
        <v>1</v>
      </c>
      <c r="B1377" s="457" t="s">
        <v>287</v>
      </c>
      <c r="C1377" s="454" t="s">
        <v>19</v>
      </c>
      <c r="D1377" s="454" t="s">
        <v>20</v>
      </c>
      <c r="E1377" s="454" t="s">
        <v>286</v>
      </c>
      <c r="F1377" s="454" t="s">
        <v>504</v>
      </c>
      <c r="G1377" s="531" t="s">
        <v>508</v>
      </c>
      <c r="H1377" s="454" t="s">
        <v>509</v>
      </c>
      <c r="I1377" s="198" t="s">
        <v>22</v>
      </c>
      <c r="J1377" s="460">
        <v>112</v>
      </c>
      <c r="K1377" s="66"/>
      <c r="L1377" s="43">
        <f t="shared" ref="L1377:M1377" si="837">L1378+L1381+L1383</f>
        <v>0</v>
      </c>
      <c r="M1377" s="43">
        <f t="shared" si="837"/>
        <v>0</v>
      </c>
      <c r="N1377" s="43">
        <f>N1378+N1381+N1383</f>
        <v>0</v>
      </c>
      <c r="O1377" s="43">
        <f t="shared" ref="O1377:Q1377" si="838">O1378+O1381+O1383</f>
        <v>15.9209949</v>
      </c>
      <c r="P1377" s="43">
        <f t="shared" si="838"/>
        <v>74.309458589999991</v>
      </c>
      <c r="Q1377" s="43">
        <f t="shared" si="838"/>
        <v>50.850739339999997</v>
      </c>
      <c r="R1377" s="43">
        <f>Q1377+P1377+O1377+N1377</f>
        <v>141.08119282999999</v>
      </c>
      <c r="S1377" s="41"/>
    </row>
    <row r="1378" spans="1:19" s="3" customFormat="1" ht="38.25">
      <c r="A1378" s="465"/>
      <c r="B1378" s="458"/>
      <c r="C1378" s="455"/>
      <c r="D1378" s="455"/>
      <c r="E1378" s="455"/>
      <c r="F1378" s="455"/>
      <c r="G1378" s="532"/>
      <c r="H1378" s="455"/>
      <c r="I1378" s="199" t="s">
        <v>23</v>
      </c>
      <c r="J1378" s="461"/>
      <c r="K1378" s="62" t="s">
        <v>24</v>
      </c>
      <c r="L1378" s="318"/>
      <c r="M1378" s="318"/>
      <c r="N1378" s="200">
        <f>N1379+N1380</f>
        <v>0</v>
      </c>
      <c r="O1378" s="200">
        <f>O1379+O1380</f>
        <v>15.218601899999999</v>
      </c>
      <c r="P1378" s="200">
        <f>P1379+P1380</f>
        <v>67.242458589999998</v>
      </c>
      <c r="Q1378" s="200">
        <f>Q1379+Q1380</f>
        <v>50.850739339999997</v>
      </c>
      <c r="R1378" s="48">
        <f>Q1378+P1378+O1378+N1378</f>
        <v>133.31179983000001</v>
      </c>
      <c r="S1378" s="33"/>
    </row>
    <row r="1379" spans="1:19" s="3" customFormat="1" ht="25.5">
      <c r="A1379" s="465"/>
      <c r="B1379" s="458"/>
      <c r="C1379" s="455"/>
      <c r="D1379" s="455"/>
      <c r="E1379" s="455"/>
      <c r="F1379" s="455"/>
      <c r="G1379" s="532"/>
      <c r="H1379" s="455"/>
      <c r="I1379" s="188" t="s">
        <v>34</v>
      </c>
      <c r="J1379" s="461"/>
      <c r="K1379" s="58" t="s">
        <v>35</v>
      </c>
      <c r="L1379" s="58"/>
      <c r="M1379" s="58"/>
      <c r="N1379" s="59">
        <v>0</v>
      </c>
      <c r="O1379" s="59">
        <v>0</v>
      </c>
      <c r="P1379" s="59">
        <v>3.3000000000000002E-2</v>
      </c>
      <c r="Q1379" s="59">
        <v>0</v>
      </c>
      <c r="R1379" s="48">
        <f t="shared" ref="R1379:R1395" si="839">Q1379+P1379+O1379+N1379</f>
        <v>3.3000000000000002E-2</v>
      </c>
      <c r="S1379" s="33"/>
    </row>
    <row r="1380" spans="1:19" s="3" customFormat="1" ht="15">
      <c r="A1380" s="465"/>
      <c r="B1380" s="458"/>
      <c r="C1380" s="455"/>
      <c r="D1380" s="455"/>
      <c r="E1380" s="455"/>
      <c r="F1380" s="455"/>
      <c r="G1380" s="532"/>
      <c r="H1380" s="455"/>
      <c r="I1380" s="201" t="s">
        <v>25</v>
      </c>
      <c r="J1380" s="461"/>
      <c r="K1380" s="58" t="s">
        <v>26</v>
      </c>
      <c r="L1380" s="58"/>
      <c r="M1380" s="58"/>
      <c r="N1380" s="60">
        <v>0</v>
      </c>
      <c r="O1380" s="60">
        <v>15.218601899999999</v>
      </c>
      <c r="P1380" s="59">
        <v>67.209458589999997</v>
      </c>
      <c r="Q1380" s="60">
        <v>50.850739339999997</v>
      </c>
      <c r="R1380" s="48">
        <f t="shared" si="839"/>
        <v>133.27879983</v>
      </c>
      <c r="S1380" s="33"/>
    </row>
    <row r="1381" spans="1:19" s="3" customFormat="1" ht="25.5">
      <c r="A1381" s="465"/>
      <c r="B1381" s="458"/>
      <c r="C1381" s="455"/>
      <c r="D1381" s="455"/>
      <c r="E1381" s="455"/>
      <c r="F1381" s="455"/>
      <c r="G1381" s="532"/>
      <c r="H1381" s="455"/>
      <c r="I1381" s="199" t="s">
        <v>27</v>
      </c>
      <c r="J1381" s="461"/>
      <c r="K1381" s="62" t="s">
        <v>28</v>
      </c>
      <c r="L1381" s="318"/>
      <c r="M1381" s="318"/>
      <c r="N1381" s="200">
        <f>N1382</f>
        <v>0</v>
      </c>
      <c r="O1381" s="200">
        <f>O1382</f>
        <v>0.70239300000000005</v>
      </c>
      <c r="P1381" s="200">
        <f>P1382</f>
        <v>6.6660000000000004</v>
      </c>
      <c r="Q1381" s="200">
        <f>Q1382</f>
        <v>0</v>
      </c>
      <c r="R1381" s="48">
        <f t="shared" si="839"/>
        <v>7.3683930000000002</v>
      </c>
      <c r="S1381" s="33"/>
    </row>
    <row r="1382" spans="1:19" s="3" customFormat="1" ht="15">
      <c r="A1382" s="465"/>
      <c r="B1382" s="458"/>
      <c r="C1382" s="455"/>
      <c r="D1382" s="455"/>
      <c r="E1382" s="455"/>
      <c r="F1382" s="455"/>
      <c r="G1382" s="532"/>
      <c r="H1382" s="455"/>
      <c r="I1382" s="201" t="s">
        <v>25</v>
      </c>
      <c r="J1382" s="461"/>
      <c r="K1382" s="58" t="s">
        <v>26</v>
      </c>
      <c r="L1382" s="58"/>
      <c r="M1382" s="58"/>
      <c r="N1382" s="60">
        <v>0</v>
      </c>
      <c r="O1382" s="60">
        <v>0.70239300000000005</v>
      </c>
      <c r="P1382" s="60">
        <v>6.6660000000000004</v>
      </c>
      <c r="Q1382" s="60">
        <v>0</v>
      </c>
      <c r="R1382" s="48">
        <f t="shared" si="839"/>
        <v>7.3683930000000002</v>
      </c>
      <c r="S1382" s="72"/>
    </row>
    <row r="1383" spans="1:19" s="3" customFormat="1" ht="17.25" customHeight="1">
      <c r="A1383" s="465"/>
      <c r="B1383" s="458"/>
      <c r="C1383" s="455"/>
      <c r="D1383" s="455"/>
      <c r="E1383" s="455"/>
      <c r="F1383" s="455"/>
      <c r="G1383" s="532"/>
      <c r="H1383" s="455"/>
      <c r="I1383" s="199"/>
      <c r="J1383" s="461"/>
      <c r="K1383" s="62" t="s">
        <v>30</v>
      </c>
      <c r="L1383" s="318"/>
      <c r="M1383" s="318"/>
      <c r="N1383" s="200">
        <f>N1384</f>
        <v>0</v>
      </c>
      <c r="O1383" s="200">
        <f t="shared" ref="O1383:Q1383" si="840">O1384</f>
        <v>0</v>
      </c>
      <c r="P1383" s="200">
        <f t="shared" si="840"/>
        <v>0.40100000000000002</v>
      </c>
      <c r="Q1383" s="200">
        <f t="shared" si="840"/>
        <v>0</v>
      </c>
      <c r="R1383" s="48">
        <f t="shared" si="839"/>
        <v>0.40100000000000002</v>
      </c>
      <c r="S1383" s="72"/>
    </row>
    <row r="1384" spans="1:19" s="5" customFormat="1" ht="14.25">
      <c r="A1384" s="466"/>
      <c r="B1384" s="459"/>
      <c r="C1384" s="455"/>
      <c r="D1384" s="455"/>
      <c r="E1384" s="455"/>
      <c r="F1384" s="455"/>
      <c r="G1384" s="532"/>
      <c r="H1384" s="455"/>
      <c r="I1384" s="201" t="s">
        <v>25</v>
      </c>
      <c r="J1384" s="462"/>
      <c r="K1384" s="58" t="s">
        <v>26</v>
      </c>
      <c r="L1384" s="58"/>
      <c r="M1384" s="58"/>
      <c r="N1384" s="60">
        <v>0</v>
      </c>
      <c r="O1384" s="60">
        <v>0</v>
      </c>
      <c r="P1384" s="60">
        <v>0.40100000000000002</v>
      </c>
      <c r="Q1384" s="60">
        <v>0</v>
      </c>
      <c r="R1384" s="48">
        <f t="shared" si="839"/>
        <v>0.40100000000000002</v>
      </c>
      <c r="S1384" s="72"/>
    </row>
    <row r="1385" spans="1:19" s="5" customFormat="1" ht="14.25" customHeight="1">
      <c r="A1385" s="464">
        <v>2</v>
      </c>
      <c r="B1385" s="457" t="s">
        <v>288</v>
      </c>
      <c r="C1385" s="455"/>
      <c r="D1385" s="455"/>
      <c r="E1385" s="455"/>
      <c r="F1385" s="455"/>
      <c r="G1385" s="532"/>
      <c r="H1385" s="455"/>
      <c r="I1385" s="198" t="s">
        <v>22</v>
      </c>
      <c r="J1385" s="460">
        <v>122</v>
      </c>
      <c r="K1385" s="66"/>
      <c r="L1385" s="66"/>
      <c r="M1385" s="66"/>
      <c r="N1385" s="43">
        <f>N1386+N1389+N1391+N1393</f>
        <v>0</v>
      </c>
      <c r="O1385" s="43">
        <f>O1386+O1389+O1391+O1393</f>
        <v>0</v>
      </c>
      <c r="P1385" s="43">
        <f t="shared" ref="P1385:Q1385" si="841">P1386+P1389+P1391+P1393</f>
        <v>0</v>
      </c>
      <c r="Q1385" s="43">
        <f t="shared" si="841"/>
        <v>242.99512000000001</v>
      </c>
      <c r="R1385" s="43">
        <f t="shared" si="839"/>
        <v>242.99512000000001</v>
      </c>
      <c r="S1385" s="41"/>
    </row>
    <row r="1386" spans="1:19" s="3" customFormat="1" ht="43.5" customHeight="1">
      <c r="A1386" s="465"/>
      <c r="B1386" s="458"/>
      <c r="C1386" s="455"/>
      <c r="D1386" s="455"/>
      <c r="E1386" s="455"/>
      <c r="F1386" s="455"/>
      <c r="G1386" s="532"/>
      <c r="H1386" s="455"/>
      <c r="I1386" s="202" t="s">
        <v>33</v>
      </c>
      <c r="J1386" s="461"/>
      <c r="K1386" s="97" t="s">
        <v>24</v>
      </c>
      <c r="L1386" s="97"/>
      <c r="M1386" s="97"/>
      <c r="N1386" s="63">
        <f>N1387+N1388</f>
        <v>0</v>
      </c>
      <c r="O1386" s="63">
        <f>O1387+O1388</f>
        <v>0</v>
      </c>
      <c r="P1386" s="63">
        <f>P1387+P1388</f>
        <v>0</v>
      </c>
      <c r="Q1386" s="63">
        <f>Q1387+Q1388</f>
        <v>198.15412000000001</v>
      </c>
      <c r="R1386" s="48">
        <f t="shared" si="839"/>
        <v>198.15412000000001</v>
      </c>
      <c r="S1386" s="33"/>
    </row>
    <row r="1387" spans="1:19" s="5" customFormat="1" ht="25.5">
      <c r="A1387" s="465"/>
      <c r="B1387" s="458"/>
      <c r="C1387" s="455"/>
      <c r="D1387" s="455"/>
      <c r="E1387" s="455"/>
      <c r="F1387" s="455"/>
      <c r="G1387" s="532"/>
      <c r="H1387" s="455"/>
      <c r="I1387" s="188" t="s">
        <v>34</v>
      </c>
      <c r="J1387" s="461"/>
      <c r="K1387" s="98" t="s">
        <v>35</v>
      </c>
      <c r="L1387" s="98"/>
      <c r="M1387" s="98"/>
      <c r="N1387" s="60">
        <v>0</v>
      </c>
      <c r="O1387" s="60">
        <v>0</v>
      </c>
      <c r="P1387" s="60">
        <v>0</v>
      </c>
      <c r="Q1387" s="60">
        <v>0</v>
      </c>
      <c r="R1387" s="48">
        <f t="shared" si="839"/>
        <v>0</v>
      </c>
      <c r="S1387" s="33"/>
    </row>
    <row r="1388" spans="1:19" s="3" customFormat="1" ht="15">
      <c r="A1388" s="465"/>
      <c r="B1388" s="458"/>
      <c r="C1388" s="455"/>
      <c r="D1388" s="455"/>
      <c r="E1388" s="455"/>
      <c r="F1388" s="455"/>
      <c r="G1388" s="532"/>
      <c r="H1388" s="455"/>
      <c r="I1388" s="201" t="s">
        <v>25</v>
      </c>
      <c r="J1388" s="461"/>
      <c r="K1388" s="73" t="s">
        <v>26</v>
      </c>
      <c r="L1388" s="313"/>
      <c r="M1388" s="313"/>
      <c r="N1388" s="60">
        <v>0</v>
      </c>
      <c r="O1388" s="60">
        <v>0</v>
      </c>
      <c r="P1388" s="60">
        <v>0</v>
      </c>
      <c r="Q1388" s="60">
        <v>198.15412000000001</v>
      </c>
      <c r="R1388" s="48">
        <f t="shared" si="839"/>
        <v>198.15412000000001</v>
      </c>
      <c r="S1388" s="33"/>
    </row>
    <row r="1389" spans="1:19" s="3" customFormat="1" ht="25.5">
      <c r="A1389" s="465"/>
      <c r="B1389" s="458"/>
      <c r="C1389" s="455"/>
      <c r="D1389" s="455"/>
      <c r="E1389" s="455"/>
      <c r="F1389" s="455"/>
      <c r="G1389" s="532"/>
      <c r="H1389" s="455"/>
      <c r="I1389" s="199" t="s">
        <v>27</v>
      </c>
      <c r="J1389" s="461"/>
      <c r="K1389" s="55" t="s">
        <v>28</v>
      </c>
      <c r="L1389" s="55"/>
      <c r="M1389" s="55"/>
      <c r="N1389" s="63">
        <f>N1390</f>
        <v>0</v>
      </c>
      <c r="O1389" s="63">
        <f>O1390</f>
        <v>0</v>
      </c>
      <c r="P1389" s="63">
        <f>P1390</f>
        <v>0</v>
      </c>
      <c r="Q1389" s="63">
        <f>Q1390</f>
        <v>10.101000000000001</v>
      </c>
      <c r="R1389" s="48">
        <f t="shared" si="839"/>
        <v>10.101000000000001</v>
      </c>
      <c r="S1389" s="33"/>
    </row>
    <row r="1390" spans="1:19" s="3" customFormat="1" ht="15">
      <c r="A1390" s="465"/>
      <c r="B1390" s="458"/>
      <c r="C1390" s="455"/>
      <c r="D1390" s="455"/>
      <c r="E1390" s="455"/>
      <c r="F1390" s="455"/>
      <c r="G1390" s="532"/>
      <c r="H1390" s="455"/>
      <c r="I1390" s="201" t="s">
        <v>25</v>
      </c>
      <c r="J1390" s="461"/>
      <c r="K1390" s="73" t="s">
        <v>26</v>
      </c>
      <c r="L1390" s="313"/>
      <c r="M1390" s="313"/>
      <c r="N1390" s="60">
        <v>0</v>
      </c>
      <c r="O1390" s="60">
        <v>0</v>
      </c>
      <c r="P1390" s="60">
        <v>0</v>
      </c>
      <c r="Q1390" s="60">
        <v>10.101000000000001</v>
      </c>
      <c r="R1390" s="48">
        <f t="shared" si="839"/>
        <v>10.101000000000001</v>
      </c>
      <c r="S1390" s="33"/>
    </row>
    <row r="1391" spans="1:19" s="3" customFormat="1" ht="25.5">
      <c r="A1391" s="465"/>
      <c r="B1391" s="458"/>
      <c r="C1391" s="455"/>
      <c r="D1391" s="455"/>
      <c r="E1391" s="455"/>
      <c r="F1391" s="455"/>
      <c r="G1391" s="532"/>
      <c r="H1391" s="455"/>
      <c r="I1391" s="199" t="s">
        <v>29</v>
      </c>
      <c r="J1391" s="461"/>
      <c r="K1391" s="55" t="s">
        <v>30</v>
      </c>
      <c r="L1391" s="55"/>
      <c r="M1391" s="55"/>
      <c r="N1391" s="63">
        <f>N1392</f>
        <v>0</v>
      </c>
      <c r="O1391" s="63">
        <f>O1392</f>
        <v>0</v>
      </c>
      <c r="P1391" s="63">
        <f>P1392</f>
        <v>0</v>
      </c>
      <c r="Q1391" s="63">
        <f>Q1392</f>
        <v>32.892000000000003</v>
      </c>
      <c r="R1391" s="48">
        <f t="shared" si="839"/>
        <v>32.892000000000003</v>
      </c>
      <c r="S1391" s="33"/>
    </row>
    <row r="1392" spans="1:19" s="3" customFormat="1" ht="15">
      <c r="A1392" s="465"/>
      <c r="B1392" s="458"/>
      <c r="C1392" s="455"/>
      <c r="D1392" s="455"/>
      <c r="E1392" s="455"/>
      <c r="F1392" s="455"/>
      <c r="G1392" s="532"/>
      <c r="H1392" s="455"/>
      <c r="I1392" s="201" t="s">
        <v>25</v>
      </c>
      <c r="J1392" s="461"/>
      <c r="K1392" s="98" t="s">
        <v>26</v>
      </c>
      <c r="L1392" s="98"/>
      <c r="M1392" s="98"/>
      <c r="N1392" s="60">
        <v>0</v>
      </c>
      <c r="O1392" s="60">
        <v>0</v>
      </c>
      <c r="P1392" s="60">
        <v>0</v>
      </c>
      <c r="Q1392" s="60">
        <v>32.892000000000003</v>
      </c>
      <c r="R1392" s="48">
        <f t="shared" si="839"/>
        <v>32.892000000000003</v>
      </c>
      <c r="S1392" s="33"/>
    </row>
    <row r="1393" spans="1:19" s="6" customFormat="1" ht="38.25">
      <c r="A1393" s="465"/>
      <c r="B1393" s="458"/>
      <c r="C1393" s="455"/>
      <c r="D1393" s="455"/>
      <c r="E1393" s="455"/>
      <c r="F1393" s="455"/>
      <c r="G1393" s="532"/>
      <c r="H1393" s="455"/>
      <c r="I1393" s="199" t="s">
        <v>36</v>
      </c>
      <c r="J1393" s="461"/>
      <c r="K1393" s="55" t="s">
        <v>37</v>
      </c>
      <c r="L1393" s="55"/>
      <c r="M1393" s="55"/>
      <c r="N1393" s="63">
        <f>N1394</f>
        <v>0</v>
      </c>
      <c r="O1393" s="63">
        <f>O1394</f>
        <v>0</v>
      </c>
      <c r="P1393" s="63">
        <f>P1394</f>
        <v>0</v>
      </c>
      <c r="Q1393" s="63">
        <f>Q1394</f>
        <v>1.8480000000000001</v>
      </c>
      <c r="R1393" s="48">
        <f t="shared" si="839"/>
        <v>1.8480000000000001</v>
      </c>
      <c r="S1393" s="33"/>
    </row>
    <row r="1394" spans="1:19" s="6" customFormat="1" ht="15">
      <c r="A1394" s="466"/>
      <c r="B1394" s="459"/>
      <c r="C1394" s="455"/>
      <c r="D1394" s="455"/>
      <c r="E1394" s="455"/>
      <c r="F1394" s="455"/>
      <c r="G1394" s="532"/>
      <c r="H1394" s="455"/>
      <c r="I1394" s="201" t="s">
        <v>25</v>
      </c>
      <c r="J1394" s="462"/>
      <c r="K1394" s="73" t="s">
        <v>26</v>
      </c>
      <c r="L1394" s="313"/>
      <c r="M1394" s="313"/>
      <c r="N1394" s="60">
        <v>0</v>
      </c>
      <c r="O1394" s="60">
        <v>0</v>
      </c>
      <c r="P1394" s="60">
        <v>0</v>
      </c>
      <c r="Q1394" s="60">
        <v>1.8480000000000001</v>
      </c>
      <c r="R1394" s="48">
        <f t="shared" si="839"/>
        <v>1.8480000000000001</v>
      </c>
      <c r="S1394" s="33"/>
    </row>
    <row r="1395" spans="1:19" s="6" customFormat="1" ht="15">
      <c r="A1395" s="464">
        <v>3</v>
      </c>
      <c r="B1395" s="457" t="s">
        <v>289</v>
      </c>
      <c r="C1395" s="455"/>
      <c r="D1395" s="455"/>
      <c r="E1395" s="455"/>
      <c r="F1395" s="455"/>
      <c r="G1395" s="532"/>
      <c r="H1395" s="455"/>
      <c r="I1395" s="198" t="s">
        <v>22</v>
      </c>
      <c r="J1395" s="460">
        <v>124</v>
      </c>
      <c r="K1395" s="66"/>
      <c r="L1395" s="66"/>
      <c r="M1395" s="66"/>
      <c r="N1395" s="43">
        <f>N1396+N1402+N1407+N1400+N1404</f>
        <v>0</v>
      </c>
      <c r="O1395" s="43">
        <f t="shared" ref="O1395:Q1395" si="842">O1396+O1402+O1407+O1400+O1404</f>
        <v>15.030721</v>
      </c>
      <c r="P1395" s="43">
        <f t="shared" si="842"/>
        <v>97.929821000000004</v>
      </c>
      <c r="Q1395" s="43">
        <f t="shared" si="842"/>
        <v>66.851608999999996</v>
      </c>
      <c r="R1395" s="43">
        <f t="shared" si="839"/>
        <v>179.812151</v>
      </c>
      <c r="S1395" s="41"/>
    </row>
    <row r="1396" spans="1:19" s="6" customFormat="1" ht="38.25">
      <c r="A1396" s="465"/>
      <c r="B1396" s="458"/>
      <c r="C1396" s="455"/>
      <c r="D1396" s="455"/>
      <c r="E1396" s="455"/>
      <c r="F1396" s="455"/>
      <c r="G1396" s="532"/>
      <c r="H1396" s="455"/>
      <c r="I1396" s="54" t="s">
        <v>179</v>
      </c>
      <c r="J1396" s="461"/>
      <c r="K1396" s="97" t="s">
        <v>24</v>
      </c>
      <c r="L1396" s="97"/>
      <c r="M1396" s="97"/>
      <c r="N1396" s="63">
        <f t="shared" ref="N1396:Q1396" si="843">N1398+N1399+N1397</f>
        <v>0</v>
      </c>
      <c r="O1396" s="63">
        <f t="shared" si="843"/>
        <v>15.030721</v>
      </c>
      <c r="P1396" s="63">
        <f t="shared" si="843"/>
        <v>68.192183</v>
      </c>
      <c r="Q1396" s="63">
        <f t="shared" si="843"/>
        <v>55.425269999999998</v>
      </c>
      <c r="R1396" s="48">
        <f t="shared" ref="R1396:R1774" si="844">Q1396+P1396+N1396+O1396</f>
        <v>138.64817399999998</v>
      </c>
      <c r="S1396" s="33"/>
    </row>
    <row r="1397" spans="1:19" s="6" customFormat="1" ht="25.5">
      <c r="A1397" s="465"/>
      <c r="B1397" s="458"/>
      <c r="C1397" s="455"/>
      <c r="D1397" s="455"/>
      <c r="E1397" s="455"/>
      <c r="F1397" s="455"/>
      <c r="G1397" s="532"/>
      <c r="H1397" s="455"/>
      <c r="I1397" s="188" t="s">
        <v>34</v>
      </c>
      <c r="J1397" s="461"/>
      <c r="K1397" s="98" t="s">
        <v>35</v>
      </c>
      <c r="L1397" s="98"/>
      <c r="M1397" s="98"/>
      <c r="N1397" s="60">
        <v>0</v>
      </c>
      <c r="O1397" s="60">
        <v>0</v>
      </c>
      <c r="P1397" s="60">
        <v>4.2999999999999997E-2</v>
      </c>
      <c r="Q1397" s="60">
        <v>0</v>
      </c>
      <c r="R1397" s="48">
        <f t="shared" si="844"/>
        <v>4.2999999999999997E-2</v>
      </c>
      <c r="S1397" s="33"/>
    </row>
    <row r="1398" spans="1:19" s="6" customFormat="1" ht="15">
      <c r="A1398" s="465"/>
      <c r="B1398" s="458"/>
      <c r="C1398" s="455"/>
      <c r="D1398" s="455"/>
      <c r="E1398" s="455"/>
      <c r="F1398" s="455"/>
      <c r="G1398" s="532"/>
      <c r="H1398" s="455"/>
      <c r="I1398" s="201" t="s">
        <v>25</v>
      </c>
      <c r="J1398" s="461"/>
      <c r="K1398" s="73" t="s">
        <v>26</v>
      </c>
      <c r="L1398" s="313"/>
      <c r="M1398" s="313"/>
      <c r="N1398" s="60">
        <v>0</v>
      </c>
      <c r="O1398" s="60">
        <v>15.030721</v>
      </c>
      <c r="P1398" s="60">
        <v>62.940182999999998</v>
      </c>
      <c r="Q1398" s="60">
        <v>55.425269999999998</v>
      </c>
      <c r="R1398" s="48">
        <f t="shared" si="844"/>
        <v>133.396174</v>
      </c>
      <c r="S1398" s="33"/>
    </row>
    <row r="1399" spans="1:19" s="6" customFormat="1" ht="25.5">
      <c r="A1399" s="465"/>
      <c r="B1399" s="458"/>
      <c r="C1399" s="455"/>
      <c r="D1399" s="455"/>
      <c r="E1399" s="455"/>
      <c r="F1399" s="455"/>
      <c r="G1399" s="532"/>
      <c r="H1399" s="455"/>
      <c r="I1399" s="291" t="s">
        <v>348</v>
      </c>
      <c r="J1399" s="461"/>
      <c r="K1399" s="98" t="s">
        <v>147</v>
      </c>
      <c r="L1399" s="98"/>
      <c r="M1399" s="98"/>
      <c r="N1399" s="60">
        <v>0</v>
      </c>
      <c r="O1399" s="60">
        <v>0</v>
      </c>
      <c r="P1399" s="60">
        <v>5.2089999999999996</v>
      </c>
      <c r="Q1399" s="60">
        <v>0</v>
      </c>
      <c r="R1399" s="48">
        <f t="shared" si="844"/>
        <v>5.2089999999999996</v>
      </c>
      <c r="S1399" s="33"/>
    </row>
    <row r="1400" spans="1:19" s="6" customFormat="1" ht="25.5">
      <c r="A1400" s="465"/>
      <c r="B1400" s="458"/>
      <c r="C1400" s="455"/>
      <c r="D1400" s="455"/>
      <c r="E1400" s="455"/>
      <c r="F1400" s="455"/>
      <c r="G1400" s="532"/>
      <c r="H1400" s="455"/>
      <c r="I1400" s="199" t="s">
        <v>181</v>
      </c>
      <c r="J1400" s="461"/>
      <c r="K1400" s="55" t="s">
        <v>90</v>
      </c>
      <c r="L1400" s="55"/>
      <c r="M1400" s="55"/>
      <c r="N1400" s="63">
        <f>N1401</f>
        <v>0</v>
      </c>
      <c r="O1400" s="63">
        <f t="shared" ref="O1400:Q1400" si="845">O1401</f>
        <v>0</v>
      </c>
      <c r="P1400" s="63">
        <f t="shared" si="845"/>
        <v>0</v>
      </c>
      <c r="Q1400" s="63">
        <f t="shared" si="845"/>
        <v>0</v>
      </c>
      <c r="R1400" s="48">
        <f t="shared" si="844"/>
        <v>0</v>
      </c>
      <c r="S1400" s="33"/>
    </row>
    <row r="1401" spans="1:19" s="6" customFormat="1" ht="15">
      <c r="A1401" s="465"/>
      <c r="B1401" s="458"/>
      <c r="C1401" s="455"/>
      <c r="D1401" s="455"/>
      <c r="E1401" s="455"/>
      <c r="F1401" s="455"/>
      <c r="G1401" s="532"/>
      <c r="H1401" s="455"/>
      <c r="I1401" s="201" t="s">
        <v>25</v>
      </c>
      <c r="J1401" s="461"/>
      <c r="K1401" s="73" t="s">
        <v>26</v>
      </c>
      <c r="L1401" s="313"/>
      <c r="M1401" s="313"/>
      <c r="N1401" s="60">
        <v>0</v>
      </c>
      <c r="O1401" s="60">
        <v>0</v>
      </c>
      <c r="P1401" s="60">
        <v>0</v>
      </c>
      <c r="Q1401" s="60">
        <v>0</v>
      </c>
      <c r="R1401" s="48">
        <f t="shared" si="844"/>
        <v>0</v>
      </c>
      <c r="S1401" s="33"/>
    </row>
    <row r="1402" spans="1:19" s="6" customFormat="1" ht="25.5">
      <c r="A1402" s="465"/>
      <c r="B1402" s="458"/>
      <c r="C1402" s="455"/>
      <c r="D1402" s="455"/>
      <c r="E1402" s="455"/>
      <c r="F1402" s="455"/>
      <c r="G1402" s="532"/>
      <c r="H1402" s="455"/>
      <c r="I1402" s="199" t="s">
        <v>149</v>
      </c>
      <c r="J1402" s="461"/>
      <c r="K1402" s="55" t="s">
        <v>39</v>
      </c>
      <c r="L1402" s="55"/>
      <c r="M1402" s="55"/>
      <c r="N1402" s="63">
        <f>N1403</f>
        <v>0</v>
      </c>
      <c r="O1402" s="63">
        <f t="shared" ref="O1402:Q1402" si="846">O1403</f>
        <v>0</v>
      </c>
      <c r="P1402" s="63">
        <f t="shared" si="846"/>
        <v>1.4999</v>
      </c>
      <c r="Q1402" s="63">
        <f t="shared" si="846"/>
        <v>4</v>
      </c>
      <c r="R1402" s="48">
        <f t="shared" si="844"/>
        <v>5.4999000000000002</v>
      </c>
      <c r="S1402" s="33"/>
    </row>
    <row r="1403" spans="1:19" s="6" customFormat="1" ht="15">
      <c r="A1403" s="465"/>
      <c r="B1403" s="458"/>
      <c r="C1403" s="455"/>
      <c r="D1403" s="455"/>
      <c r="E1403" s="455"/>
      <c r="F1403" s="455"/>
      <c r="G1403" s="532"/>
      <c r="H1403" s="455"/>
      <c r="I1403" s="201" t="s">
        <v>25</v>
      </c>
      <c r="J1403" s="461"/>
      <c r="K1403" s="73" t="s">
        <v>26</v>
      </c>
      <c r="L1403" s="313"/>
      <c r="M1403" s="313"/>
      <c r="N1403" s="60">
        <v>0</v>
      </c>
      <c r="O1403" s="60">
        <v>0</v>
      </c>
      <c r="P1403" s="60">
        <v>1.4999</v>
      </c>
      <c r="Q1403" s="60">
        <v>4</v>
      </c>
      <c r="R1403" s="48">
        <f t="shared" si="844"/>
        <v>5.4999000000000002</v>
      </c>
      <c r="S1403" s="33"/>
    </row>
    <row r="1404" spans="1:19" s="6" customFormat="1" ht="25.5">
      <c r="A1404" s="465"/>
      <c r="B1404" s="458"/>
      <c r="C1404" s="455"/>
      <c r="D1404" s="455"/>
      <c r="E1404" s="455"/>
      <c r="F1404" s="455"/>
      <c r="G1404" s="532"/>
      <c r="H1404" s="455"/>
      <c r="I1404" s="199" t="s">
        <v>182</v>
      </c>
      <c r="J1404" s="461"/>
      <c r="K1404" s="55" t="s">
        <v>35</v>
      </c>
      <c r="L1404" s="55"/>
      <c r="M1404" s="55"/>
      <c r="N1404" s="63">
        <f>N1405+N1406</f>
        <v>0</v>
      </c>
      <c r="O1404" s="63">
        <f t="shared" ref="O1404:Q1404" si="847">O1405+O1406</f>
        <v>0</v>
      </c>
      <c r="P1404" s="63">
        <f t="shared" si="847"/>
        <v>27.564236999999999</v>
      </c>
      <c r="Q1404" s="63">
        <f t="shared" si="847"/>
        <v>7.4263389999999996</v>
      </c>
      <c r="R1404" s="48">
        <f t="shared" si="844"/>
        <v>34.990575999999997</v>
      </c>
      <c r="S1404" s="33"/>
    </row>
    <row r="1405" spans="1:19" s="6" customFormat="1" ht="15">
      <c r="A1405" s="465"/>
      <c r="B1405" s="458"/>
      <c r="C1405" s="455"/>
      <c r="D1405" s="455"/>
      <c r="E1405" s="455"/>
      <c r="F1405" s="455"/>
      <c r="G1405" s="532"/>
      <c r="H1405" s="455"/>
      <c r="I1405" s="201" t="s">
        <v>25</v>
      </c>
      <c r="J1405" s="461"/>
      <c r="K1405" s="98" t="s">
        <v>26</v>
      </c>
      <c r="L1405" s="98"/>
      <c r="M1405" s="98"/>
      <c r="N1405" s="60">
        <v>0</v>
      </c>
      <c r="O1405" s="60">
        <v>0</v>
      </c>
      <c r="P1405" s="60">
        <v>12.564237</v>
      </c>
      <c r="Q1405" s="60">
        <v>7.4263389999999996</v>
      </c>
      <c r="R1405" s="48">
        <f t="shared" si="844"/>
        <v>19.990576000000001</v>
      </c>
      <c r="S1405" s="33"/>
    </row>
    <row r="1406" spans="1:19" s="6" customFormat="1" ht="25.5">
      <c r="A1406" s="465"/>
      <c r="B1406" s="458"/>
      <c r="C1406" s="455"/>
      <c r="D1406" s="455"/>
      <c r="E1406" s="455"/>
      <c r="F1406" s="455"/>
      <c r="G1406" s="532"/>
      <c r="H1406" s="455"/>
      <c r="I1406" s="201" t="s">
        <v>290</v>
      </c>
      <c r="J1406" s="461"/>
      <c r="K1406" s="98" t="s">
        <v>147</v>
      </c>
      <c r="L1406" s="98"/>
      <c r="M1406" s="98"/>
      <c r="N1406" s="60">
        <v>0</v>
      </c>
      <c r="O1406" s="60">
        <v>0</v>
      </c>
      <c r="P1406" s="60">
        <v>15</v>
      </c>
      <c r="Q1406" s="60">
        <v>0</v>
      </c>
      <c r="R1406" s="48">
        <f t="shared" si="844"/>
        <v>15</v>
      </c>
      <c r="S1406" s="33"/>
    </row>
    <row r="1407" spans="1:19" s="6" customFormat="1" ht="25.5">
      <c r="A1407" s="465"/>
      <c r="B1407" s="458"/>
      <c r="C1407" s="455"/>
      <c r="D1407" s="455"/>
      <c r="E1407" s="455"/>
      <c r="F1407" s="455"/>
      <c r="G1407" s="532"/>
      <c r="H1407" s="455"/>
      <c r="I1407" s="199" t="s">
        <v>27</v>
      </c>
      <c r="J1407" s="461"/>
      <c r="K1407" s="55" t="s">
        <v>131</v>
      </c>
      <c r="L1407" s="55"/>
      <c r="M1407" s="55"/>
      <c r="N1407" s="63">
        <f>N1408</f>
        <v>0</v>
      </c>
      <c r="O1407" s="63">
        <f t="shared" ref="O1407:Q1407" si="848">O1408</f>
        <v>0</v>
      </c>
      <c r="P1407" s="63">
        <f t="shared" si="848"/>
        <v>0.67350100000000002</v>
      </c>
      <c r="Q1407" s="63">
        <f t="shared" si="848"/>
        <v>0</v>
      </c>
      <c r="R1407" s="48">
        <f t="shared" si="844"/>
        <v>0.67350100000000002</v>
      </c>
      <c r="S1407" s="33"/>
    </row>
    <row r="1408" spans="1:19" s="6" customFormat="1" ht="15">
      <c r="A1408" s="466"/>
      <c r="B1408" s="459"/>
      <c r="C1408" s="455"/>
      <c r="D1408" s="455"/>
      <c r="E1408" s="455"/>
      <c r="F1408" s="455"/>
      <c r="G1408" s="532"/>
      <c r="H1408" s="455"/>
      <c r="I1408" s="201" t="s">
        <v>25</v>
      </c>
      <c r="J1408" s="462"/>
      <c r="K1408" s="73" t="s">
        <v>26</v>
      </c>
      <c r="L1408" s="313"/>
      <c r="M1408" s="313"/>
      <c r="N1408" s="60">
        <v>0</v>
      </c>
      <c r="O1408" s="60">
        <v>0</v>
      </c>
      <c r="P1408" s="60">
        <v>0.67350100000000002</v>
      </c>
      <c r="Q1408" s="60">
        <v>0</v>
      </c>
      <c r="R1408" s="48">
        <f t="shared" si="844"/>
        <v>0.67350100000000002</v>
      </c>
      <c r="S1408" s="33"/>
    </row>
    <row r="1409" spans="1:19" s="6" customFormat="1" ht="15" customHeight="1">
      <c r="A1409" s="464">
        <v>4</v>
      </c>
      <c r="B1409" s="457" t="s">
        <v>291</v>
      </c>
      <c r="C1409" s="455"/>
      <c r="D1409" s="455"/>
      <c r="E1409" s="455"/>
      <c r="F1409" s="455"/>
      <c r="G1409" s="532"/>
      <c r="H1409" s="455"/>
      <c r="I1409" s="198" t="s">
        <v>22</v>
      </c>
      <c r="J1409" s="460">
        <v>124</v>
      </c>
      <c r="K1409" s="66"/>
      <c r="L1409" s="66"/>
      <c r="M1409" s="66"/>
      <c r="N1409" s="43">
        <f>N1410+N1417+N1422+N1414+N1419+N1424</f>
        <v>0</v>
      </c>
      <c r="O1409" s="43">
        <f>O1410+O1417+O1422+O1414+O1419+O1424</f>
        <v>79.024303000000003</v>
      </c>
      <c r="P1409" s="43">
        <f t="shared" ref="P1409:Q1409" si="849">P1410+P1417+P1422+P1414+P1419+P1424</f>
        <v>174.13386000000003</v>
      </c>
      <c r="Q1409" s="43">
        <f t="shared" si="849"/>
        <v>124.104444</v>
      </c>
      <c r="R1409" s="43">
        <f>Q1409+P1409+O1409+N1409</f>
        <v>377.262607</v>
      </c>
      <c r="S1409" s="41"/>
    </row>
    <row r="1410" spans="1:19" s="6" customFormat="1" ht="38.25">
      <c r="A1410" s="465"/>
      <c r="B1410" s="458"/>
      <c r="C1410" s="455"/>
      <c r="D1410" s="455"/>
      <c r="E1410" s="455"/>
      <c r="F1410" s="455"/>
      <c r="G1410" s="532"/>
      <c r="H1410" s="455"/>
      <c r="I1410" s="54" t="s">
        <v>179</v>
      </c>
      <c r="J1410" s="461"/>
      <c r="K1410" s="97" t="s">
        <v>24</v>
      </c>
      <c r="L1410" s="97"/>
      <c r="M1410" s="97"/>
      <c r="N1410" s="63">
        <f t="shared" ref="N1410" si="850">N1412+N1413+N1411</f>
        <v>0</v>
      </c>
      <c r="O1410" s="63">
        <f t="shared" ref="O1410" si="851">O1412+O1413+O1411</f>
        <v>22.176518999999999</v>
      </c>
      <c r="P1410" s="63">
        <f t="shared" ref="P1410" si="852">P1412+P1413+P1411</f>
        <v>82.026527999999999</v>
      </c>
      <c r="Q1410" s="63">
        <f t="shared" ref="Q1410" si="853">Q1412+Q1413+Q1411</f>
        <v>70.113725000000002</v>
      </c>
      <c r="R1410" s="48">
        <f t="shared" ref="R1410:R1425" si="854">Q1410+P1410+N1410+O1410</f>
        <v>174.31677200000001</v>
      </c>
      <c r="S1410" s="33"/>
    </row>
    <row r="1411" spans="1:19" s="6" customFormat="1" ht="25.5">
      <c r="A1411" s="465"/>
      <c r="B1411" s="458"/>
      <c r="C1411" s="455"/>
      <c r="D1411" s="455"/>
      <c r="E1411" s="455"/>
      <c r="F1411" s="455"/>
      <c r="G1411" s="532"/>
      <c r="H1411" s="455"/>
      <c r="I1411" s="188" t="s">
        <v>34</v>
      </c>
      <c r="J1411" s="461"/>
      <c r="K1411" s="98" t="s">
        <v>35</v>
      </c>
      <c r="L1411" s="98"/>
      <c r="M1411" s="98"/>
      <c r="N1411" s="60">
        <v>0</v>
      </c>
      <c r="O1411" s="60">
        <v>0</v>
      </c>
      <c r="P1411" s="60">
        <v>7.5999999999999998E-2</v>
      </c>
      <c r="Q1411" s="60">
        <v>0</v>
      </c>
      <c r="R1411" s="48">
        <f t="shared" si="854"/>
        <v>7.5999999999999998E-2</v>
      </c>
      <c r="S1411" s="33"/>
    </row>
    <row r="1412" spans="1:19" s="6" customFormat="1" ht="15">
      <c r="A1412" s="465"/>
      <c r="B1412" s="458"/>
      <c r="C1412" s="455"/>
      <c r="D1412" s="455"/>
      <c r="E1412" s="455"/>
      <c r="F1412" s="455"/>
      <c r="G1412" s="532"/>
      <c r="H1412" s="455"/>
      <c r="I1412" s="201" t="s">
        <v>25</v>
      </c>
      <c r="J1412" s="461"/>
      <c r="K1412" s="73" t="s">
        <v>26</v>
      </c>
      <c r="L1412" s="313"/>
      <c r="M1412" s="313"/>
      <c r="N1412" s="60">
        <v>0</v>
      </c>
      <c r="O1412" s="60">
        <v>18.028518999999999</v>
      </c>
      <c r="P1412" s="60">
        <v>76.363900000000001</v>
      </c>
      <c r="Q1412" s="60">
        <v>70.113725000000002</v>
      </c>
      <c r="R1412" s="48">
        <f t="shared" si="854"/>
        <v>164.50614399999998</v>
      </c>
      <c r="S1412" s="33"/>
    </row>
    <row r="1413" spans="1:19" s="6" customFormat="1" ht="25.5">
      <c r="A1413" s="465"/>
      <c r="B1413" s="458"/>
      <c r="C1413" s="455"/>
      <c r="D1413" s="455"/>
      <c r="E1413" s="455"/>
      <c r="F1413" s="455"/>
      <c r="G1413" s="532"/>
      <c r="H1413" s="455"/>
      <c r="I1413" s="201" t="s">
        <v>290</v>
      </c>
      <c r="J1413" s="461"/>
      <c r="K1413" s="98" t="s">
        <v>147</v>
      </c>
      <c r="L1413" s="98"/>
      <c r="M1413" s="98"/>
      <c r="N1413" s="60">
        <v>0</v>
      </c>
      <c r="O1413" s="60">
        <v>4.1479999999999997</v>
      </c>
      <c r="P1413" s="60">
        <v>5.5866280000000001</v>
      </c>
      <c r="Q1413" s="60">
        <v>0</v>
      </c>
      <c r="R1413" s="48">
        <f t="shared" si="854"/>
        <v>9.7346280000000007</v>
      </c>
      <c r="S1413" s="33"/>
    </row>
    <row r="1414" spans="1:19" s="6" customFormat="1" ht="25.5">
      <c r="A1414" s="465"/>
      <c r="B1414" s="458"/>
      <c r="C1414" s="455"/>
      <c r="D1414" s="455"/>
      <c r="E1414" s="455"/>
      <c r="F1414" s="455"/>
      <c r="G1414" s="532"/>
      <c r="H1414" s="455"/>
      <c r="I1414" s="199" t="s">
        <v>181</v>
      </c>
      <c r="J1414" s="461"/>
      <c r="K1414" s="55" t="s">
        <v>90</v>
      </c>
      <c r="L1414" s="55"/>
      <c r="M1414" s="55"/>
      <c r="N1414" s="63">
        <f>N1415+N1416</f>
        <v>0</v>
      </c>
      <c r="O1414" s="63">
        <f t="shared" ref="O1414:Q1414" si="855">O1415+O1416</f>
        <v>2.3409749999999998</v>
      </c>
      <c r="P1414" s="63">
        <f t="shared" si="855"/>
        <v>25.595677999999999</v>
      </c>
      <c r="Q1414" s="63">
        <f t="shared" si="855"/>
        <v>0</v>
      </c>
      <c r="R1414" s="48">
        <f t="shared" si="854"/>
        <v>27.936653</v>
      </c>
      <c r="S1414" s="33"/>
    </row>
    <row r="1415" spans="1:19" s="6" customFormat="1" ht="15">
      <c r="A1415" s="465"/>
      <c r="B1415" s="458"/>
      <c r="C1415" s="455"/>
      <c r="D1415" s="455"/>
      <c r="E1415" s="455"/>
      <c r="F1415" s="455"/>
      <c r="G1415" s="532"/>
      <c r="H1415" s="455"/>
      <c r="I1415" s="201" t="s">
        <v>25</v>
      </c>
      <c r="J1415" s="461"/>
      <c r="K1415" s="73" t="s">
        <v>26</v>
      </c>
      <c r="L1415" s="313"/>
      <c r="M1415" s="313"/>
      <c r="N1415" s="60">
        <v>0</v>
      </c>
      <c r="O1415" s="60">
        <v>2.3409749999999998</v>
      </c>
      <c r="P1415" s="60">
        <v>16.667999999999999</v>
      </c>
      <c r="Q1415" s="60">
        <v>0</v>
      </c>
      <c r="R1415" s="48">
        <f t="shared" si="854"/>
        <v>19.008975</v>
      </c>
      <c r="S1415" s="33"/>
    </row>
    <row r="1416" spans="1:19" s="6" customFormat="1" ht="25.5">
      <c r="A1416" s="465"/>
      <c r="B1416" s="458"/>
      <c r="C1416" s="455"/>
      <c r="D1416" s="455"/>
      <c r="E1416" s="455"/>
      <c r="F1416" s="455"/>
      <c r="G1416" s="532"/>
      <c r="H1416" s="455"/>
      <c r="I1416" s="201" t="s">
        <v>290</v>
      </c>
      <c r="J1416" s="461"/>
      <c r="K1416" s="98" t="s">
        <v>147</v>
      </c>
      <c r="L1416" s="98"/>
      <c r="M1416" s="98"/>
      <c r="N1416" s="60">
        <v>0</v>
      </c>
      <c r="O1416" s="60">
        <v>0</v>
      </c>
      <c r="P1416" s="60">
        <v>8.9276780000000002</v>
      </c>
      <c r="Q1416" s="60">
        <v>0</v>
      </c>
      <c r="R1416" s="48">
        <f t="shared" si="854"/>
        <v>8.9276780000000002</v>
      </c>
      <c r="S1416" s="33"/>
    </row>
    <row r="1417" spans="1:19" s="6" customFormat="1" ht="25.5">
      <c r="A1417" s="465"/>
      <c r="B1417" s="458"/>
      <c r="C1417" s="455"/>
      <c r="D1417" s="455"/>
      <c r="E1417" s="455"/>
      <c r="F1417" s="455"/>
      <c r="G1417" s="532"/>
      <c r="H1417" s="455"/>
      <c r="I1417" s="199" t="s">
        <v>149</v>
      </c>
      <c r="J1417" s="461"/>
      <c r="K1417" s="55" t="s">
        <v>39</v>
      </c>
      <c r="L1417" s="55"/>
      <c r="M1417" s="55"/>
      <c r="N1417" s="63">
        <f>N1418</f>
        <v>0</v>
      </c>
      <c r="O1417" s="63">
        <f t="shared" ref="O1417" si="856">O1418</f>
        <v>2.3384239999999998</v>
      </c>
      <c r="P1417" s="63">
        <f t="shared" ref="P1417" si="857">P1418</f>
        <v>11.477978999999999</v>
      </c>
      <c r="Q1417" s="63">
        <f t="shared" ref="Q1417" si="858">Q1418</f>
        <v>8.0848600000000008</v>
      </c>
      <c r="R1417" s="48">
        <f t="shared" si="854"/>
        <v>21.901263</v>
      </c>
      <c r="S1417" s="33"/>
    </row>
    <row r="1418" spans="1:19" s="6" customFormat="1" ht="15">
      <c r="A1418" s="465"/>
      <c r="B1418" s="458"/>
      <c r="C1418" s="455"/>
      <c r="D1418" s="455"/>
      <c r="E1418" s="455"/>
      <c r="F1418" s="455"/>
      <c r="G1418" s="532"/>
      <c r="H1418" s="455"/>
      <c r="I1418" s="201" t="s">
        <v>25</v>
      </c>
      <c r="J1418" s="461"/>
      <c r="K1418" s="73" t="s">
        <v>26</v>
      </c>
      <c r="L1418" s="313"/>
      <c r="M1418" s="313"/>
      <c r="N1418" s="60">
        <v>0</v>
      </c>
      <c r="O1418" s="60">
        <v>2.3384239999999998</v>
      </c>
      <c r="P1418" s="60">
        <v>11.477978999999999</v>
      </c>
      <c r="Q1418" s="60">
        <v>8.0848600000000008</v>
      </c>
      <c r="R1418" s="48">
        <f t="shared" si="854"/>
        <v>21.901263</v>
      </c>
      <c r="S1418" s="33"/>
    </row>
    <row r="1419" spans="1:19" s="6" customFormat="1" ht="25.5">
      <c r="A1419" s="465"/>
      <c r="B1419" s="458"/>
      <c r="C1419" s="455"/>
      <c r="D1419" s="455"/>
      <c r="E1419" s="455"/>
      <c r="F1419" s="455"/>
      <c r="G1419" s="532"/>
      <c r="H1419" s="455"/>
      <c r="I1419" s="199" t="s">
        <v>182</v>
      </c>
      <c r="J1419" s="461"/>
      <c r="K1419" s="55" t="s">
        <v>35</v>
      </c>
      <c r="L1419" s="55"/>
      <c r="M1419" s="55"/>
      <c r="N1419" s="63">
        <f>N1420+N1421</f>
        <v>0</v>
      </c>
      <c r="O1419" s="63">
        <f t="shared" ref="O1419" si="859">O1420+O1421</f>
        <v>11.416705</v>
      </c>
      <c r="P1419" s="63">
        <f t="shared" ref="P1419" si="860">P1420+P1421</f>
        <v>51.670675000000003</v>
      </c>
      <c r="Q1419" s="63">
        <f t="shared" ref="Q1419" si="861">Q1420+Q1421</f>
        <v>45.905859</v>
      </c>
      <c r="R1419" s="48">
        <f t="shared" si="854"/>
        <v>108.99323900000002</v>
      </c>
      <c r="S1419" s="33"/>
    </row>
    <row r="1420" spans="1:19" s="6" customFormat="1" ht="15">
      <c r="A1420" s="465"/>
      <c r="B1420" s="458"/>
      <c r="C1420" s="455"/>
      <c r="D1420" s="455"/>
      <c r="E1420" s="455"/>
      <c r="F1420" s="455"/>
      <c r="G1420" s="532"/>
      <c r="H1420" s="455"/>
      <c r="I1420" s="201" t="s">
        <v>25</v>
      </c>
      <c r="J1420" s="461"/>
      <c r="K1420" s="98" t="s">
        <v>26</v>
      </c>
      <c r="L1420" s="98"/>
      <c r="M1420" s="98"/>
      <c r="N1420" s="60">
        <v>0</v>
      </c>
      <c r="O1420" s="60">
        <v>4.07</v>
      </c>
      <c r="P1420" s="60">
        <v>29.921999</v>
      </c>
      <c r="Q1420" s="60">
        <v>45.905859</v>
      </c>
      <c r="R1420" s="48">
        <f t="shared" si="854"/>
        <v>79.897857999999985</v>
      </c>
      <c r="S1420" s="33"/>
    </row>
    <row r="1421" spans="1:19" s="6" customFormat="1" ht="25.5">
      <c r="A1421" s="465"/>
      <c r="B1421" s="458"/>
      <c r="C1421" s="455"/>
      <c r="D1421" s="455"/>
      <c r="E1421" s="455"/>
      <c r="F1421" s="455"/>
      <c r="G1421" s="532"/>
      <c r="H1421" s="455"/>
      <c r="I1421" s="201" t="s">
        <v>290</v>
      </c>
      <c r="J1421" s="461"/>
      <c r="K1421" s="98" t="s">
        <v>147</v>
      </c>
      <c r="L1421" s="98"/>
      <c r="M1421" s="98"/>
      <c r="N1421" s="60">
        <v>0</v>
      </c>
      <c r="O1421" s="60">
        <v>7.346705</v>
      </c>
      <c r="P1421" s="60">
        <v>21.748676</v>
      </c>
      <c r="Q1421" s="60">
        <v>0</v>
      </c>
      <c r="R1421" s="48">
        <f t="shared" si="854"/>
        <v>29.095381</v>
      </c>
      <c r="S1421" s="33"/>
    </row>
    <row r="1422" spans="1:19" s="6" customFormat="1" ht="25.5">
      <c r="A1422" s="465"/>
      <c r="B1422" s="458"/>
      <c r="C1422" s="455"/>
      <c r="D1422" s="455"/>
      <c r="E1422" s="455"/>
      <c r="F1422" s="455"/>
      <c r="G1422" s="532"/>
      <c r="H1422" s="455"/>
      <c r="I1422" s="199" t="s">
        <v>27</v>
      </c>
      <c r="J1422" s="461"/>
      <c r="K1422" s="55" t="s">
        <v>131</v>
      </c>
      <c r="L1422" s="55"/>
      <c r="M1422" s="55"/>
      <c r="N1422" s="63">
        <f>N1423</f>
        <v>0</v>
      </c>
      <c r="O1422" s="63">
        <f t="shared" ref="O1422" si="862">O1423</f>
        <v>0.45500000000000002</v>
      </c>
      <c r="P1422" s="63">
        <f t="shared" ref="P1422" si="863">P1423</f>
        <v>3.363</v>
      </c>
      <c r="Q1422" s="63">
        <f t="shared" ref="Q1422" si="864">Q1423</f>
        <v>0</v>
      </c>
      <c r="R1422" s="48">
        <f t="shared" si="854"/>
        <v>3.8180000000000001</v>
      </c>
      <c r="S1422" s="33"/>
    </row>
    <row r="1423" spans="1:19" s="6" customFormat="1" ht="15">
      <c r="A1423" s="465"/>
      <c r="B1423" s="458"/>
      <c r="C1423" s="455"/>
      <c r="D1423" s="455"/>
      <c r="E1423" s="455"/>
      <c r="F1423" s="455"/>
      <c r="G1423" s="532"/>
      <c r="H1423" s="455"/>
      <c r="I1423" s="201" t="s">
        <v>25</v>
      </c>
      <c r="J1423" s="461"/>
      <c r="K1423" s="73" t="s">
        <v>26</v>
      </c>
      <c r="L1423" s="313"/>
      <c r="M1423" s="313"/>
      <c r="N1423" s="60">
        <v>0</v>
      </c>
      <c r="O1423" s="60">
        <v>0.45500000000000002</v>
      </c>
      <c r="P1423" s="60">
        <v>3.363</v>
      </c>
      <c r="Q1423" s="60">
        <v>0</v>
      </c>
      <c r="R1423" s="48">
        <f t="shared" si="854"/>
        <v>3.8180000000000001</v>
      </c>
      <c r="S1423" s="33"/>
    </row>
    <row r="1424" spans="1:19" s="6" customFormat="1" ht="51">
      <c r="A1424" s="465"/>
      <c r="B1424" s="458"/>
      <c r="C1424" s="455"/>
      <c r="D1424" s="455"/>
      <c r="E1424" s="455"/>
      <c r="F1424" s="455"/>
      <c r="G1424" s="532"/>
      <c r="H1424" s="455"/>
      <c r="I1424" s="199" t="s">
        <v>292</v>
      </c>
      <c r="J1424" s="461"/>
      <c r="K1424" s="55" t="s">
        <v>135</v>
      </c>
      <c r="L1424" s="55"/>
      <c r="M1424" s="55"/>
      <c r="N1424" s="63">
        <f t="shared" ref="N1424:Q1424" si="865">N1425</f>
        <v>0</v>
      </c>
      <c r="O1424" s="63">
        <f t="shared" si="865"/>
        <v>40.296680000000002</v>
      </c>
      <c r="P1424" s="63">
        <f t="shared" si="865"/>
        <v>0</v>
      </c>
      <c r="Q1424" s="63">
        <f t="shared" si="865"/>
        <v>0</v>
      </c>
      <c r="R1424" s="48">
        <f t="shared" si="854"/>
        <v>40.296680000000002</v>
      </c>
      <c r="S1424" s="33"/>
    </row>
    <row r="1425" spans="1:19" s="6" customFormat="1" ht="25.5">
      <c r="A1425" s="466"/>
      <c r="B1425" s="459"/>
      <c r="C1425" s="455"/>
      <c r="D1425" s="455"/>
      <c r="E1425" s="455"/>
      <c r="F1425" s="455"/>
      <c r="G1425" s="532"/>
      <c r="H1425" s="455"/>
      <c r="I1425" s="201" t="s">
        <v>290</v>
      </c>
      <c r="J1425" s="462"/>
      <c r="K1425" s="98" t="s">
        <v>147</v>
      </c>
      <c r="L1425" s="98"/>
      <c r="M1425" s="98"/>
      <c r="N1425" s="60">
        <v>0</v>
      </c>
      <c r="O1425" s="60">
        <v>40.296680000000002</v>
      </c>
      <c r="P1425" s="60">
        <v>0</v>
      </c>
      <c r="Q1425" s="60">
        <v>0</v>
      </c>
      <c r="R1425" s="48">
        <f t="shared" si="854"/>
        <v>40.296680000000002</v>
      </c>
      <c r="S1425" s="33"/>
    </row>
    <row r="1426" spans="1:19" s="6" customFormat="1" ht="15" customHeight="1">
      <c r="A1426" s="464">
        <v>5</v>
      </c>
      <c r="B1426" s="457" t="s">
        <v>293</v>
      </c>
      <c r="C1426" s="455"/>
      <c r="D1426" s="455"/>
      <c r="E1426" s="455"/>
      <c r="F1426" s="455"/>
      <c r="G1426" s="532"/>
      <c r="H1426" s="455"/>
      <c r="I1426" s="198" t="s">
        <v>22</v>
      </c>
      <c r="J1426" s="460">
        <v>124</v>
      </c>
      <c r="K1426" s="66"/>
      <c r="L1426" s="66"/>
      <c r="M1426" s="66"/>
      <c r="N1426" s="43">
        <f>N1427+N1434+N1439+N1431+N1436</f>
        <v>0</v>
      </c>
      <c r="O1426" s="43">
        <f t="shared" ref="O1426:P1426" si="866">O1427+O1434+O1439+O1431+O1436</f>
        <v>17.737325999999999</v>
      </c>
      <c r="P1426" s="43">
        <f t="shared" si="866"/>
        <v>102.976204</v>
      </c>
      <c r="Q1426" s="43">
        <f t="shared" ref="Q1426" si="867">Q1427+Q1434+Q1439+Q1431+Q1436</f>
        <v>80.377283000000006</v>
      </c>
      <c r="R1426" s="43">
        <f>Q1426+P1426+O1426+N1426</f>
        <v>201.090813</v>
      </c>
      <c r="S1426" s="41"/>
    </row>
    <row r="1427" spans="1:19" s="6" customFormat="1" ht="38.25">
      <c r="A1427" s="465"/>
      <c r="B1427" s="458"/>
      <c r="C1427" s="455"/>
      <c r="D1427" s="455"/>
      <c r="E1427" s="455"/>
      <c r="F1427" s="455"/>
      <c r="G1427" s="532"/>
      <c r="H1427" s="455"/>
      <c r="I1427" s="54" t="s">
        <v>179</v>
      </c>
      <c r="J1427" s="461"/>
      <c r="K1427" s="97" t="s">
        <v>24</v>
      </c>
      <c r="L1427" s="97"/>
      <c r="M1427" s="97"/>
      <c r="N1427" s="63">
        <f t="shared" ref="N1427" si="868">N1429+N1430+N1428</f>
        <v>0</v>
      </c>
      <c r="O1427" s="63">
        <f t="shared" ref="O1427" si="869">O1429+O1430+O1428</f>
        <v>17.737325999999999</v>
      </c>
      <c r="P1427" s="63">
        <f t="shared" ref="P1427" si="870">P1429+P1430+P1428</f>
        <v>76.568616000000006</v>
      </c>
      <c r="Q1427" s="63">
        <f t="shared" ref="Q1427" si="871">Q1429+Q1430+Q1428</f>
        <v>55.532459000000003</v>
      </c>
      <c r="R1427" s="48">
        <f t="shared" ref="R1427:R1442" si="872">Q1427+P1427+N1427+O1427</f>
        <v>149.838401</v>
      </c>
      <c r="S1427" s="33"/>
    </row>
    <row r="1428" spans="1:19" s="6" customFormat="1" ht="25.5">
      <c r="A1428" s="465"/>
      <c r="B1428" s="458"/>
      <c r="C1428" s="455"/>
      <c r="D1428" s="455"/>
      <c r="E1428" s="455"/>
      <c r="F1428" s="455"/>
      <c r="G1428" s="532"/>
      <c r="H1428" s="455"/>
      <c r="I1428" s="188" t="s">
        <v>34</v>
      </c>
      <c r="J1428" s="461"/>
      <c r="K1428" s="98" t="s">
        <v>35</v>
      </c>
      <c r="L1428" s="98"/>
      <c r="M1428" s="98"/>
      <c r="N1428" s="60">
        <v>0</v>
      </c>
      <c r="O1428" s="60">
        <v>0</v>
      </c>
      <c r="P1428" s="60">
        <v>4.2999999999999997E-2</v>
      </c>
      <c r="Q1428" s="60">
        <v>0</v>
      </c>
      <c r="R1428" s="48">
        <f t="shared" si="872"/>
        <v>4.2999999999999997E-2</v>
      </c>
      <c r="S1428" s="33"/>
    </row>
    <row r="1429" spans="1:19" s="6" customFormat="1" ht="15">
      <c r="A1429" s="465"/>
      <c r="B1429" s="458"/>
      <c r="C1429" s="455"/>
      <c r="D1429" s="455"/>
      <c r="E1429" s="455"/>
      <c r="F1429" s="455"/>
      <c r="G1429" s="532"/>
      <c r="H1429" s="455"/>
      <c r="I1429" s="201" t="s">
        <v>25</v>
      </c>
      <c r="J1429" s="461"/>
      <c r="K1429" s="73" t="s">
        <v>26</v>
      </c>
      <c r="L1429" s="313"/>
      <c r="M1429" s="313"/>
      <c r="N1429" s="60">
        <v>0</v>
      </c>
      <c r="O1429" s="60">
        <v>14.318365</v>
      </c>
      <c r="P1429" s="60">
        <v>71.347616000000002</v>
      </c>
      <c r="Q1429" s="60">
        <v>55.532459000000003</v>
      </c>
      <c r="R1429" s="48">
        <f t="shared" si="872"/>
        <v>141.19844000000001</v>
      </c>
      <c r="S1429" s="33"/>
    </row>
    <row r="1430" spans="1:19" s="6" customFormat="1" ht="25.5">
      <c r="A1430" s="465"/>
      <c r="B1430" s="458"/>
      <c r="C1430" s="455"/>
      <c r="D1430" s="455"/>
      <c r="E1430" s="455"/>
      <c r="F1430" s="455"/>
      <c r="G1430" s="532"/>
      <c r="H1430" s="455"/>
      <c r="I1430" s="201" t="s">
        <v>290</v>
      </c>
      <c r="J1430" s="461"/>
      <c r="K1430" s="98" t="s">
        <v>147</v>
      </c>
      <c r="L1430" s="98"/>
      <c r="M1430" s="98"/>
      <c r="N1430" s="60">
        <v>0</v>
      </c>
      <c r="O1430" s="60">
        <v>3.4189609999999999</v>
      </c>
      <c r="P1430" s="60">
        <v>5.1779999999999999</v>
      </c>
      <c r="Q1430" s="60">
        <v>0</v>
      </c>
      <c r="R1430" s="48">
        <f t="shared" si="872"/>
        <v>8.5969610000000003</v>
      </c>
      <c r="S1430" s="33"/>
    </row>
    <row r="1431" spans="1:19" s="6" customFormat="1" ht="25.5">
      <c r="A1431" s="465"/>
      <c r="B1431" s="458"/>
      <c r="C1431" s="455"/>
      <c r="D1431" s="455"/>
      <c r="E1431" s="455"/>
      <c r="F1431" s="455"/>
      <c r="G1431" s="532"/>
      <c r="H1431" s="455"/>
      <c r="I1431" s="199" t="s">
        <v>181</v>
      </c>
      <c r="J1431" s="461"/>
      <c r="K1431" s="55" t="s">
        <v>90</v>
      </c>
      <c r="L1431" s="55"/>
      <c r="M1431" s="55"/>
      <c r="N1431" s="63">
        <f>N1432+N1433</f>
        <v>0</v>
      </c>
      <c r="O1431" s="63">
        <f t="shared" ref="O1431" si="873">O1432+O1433</f>
        <v>0</v>
      </c>
      <c r="P1431" s="63">
        <f t="shared" ref="P1431" si="874">P1432+P1433</f>
        <v>0</v>
      </c>
      <c r="Q1431" s="63">
        <f t="shared" ref="Q1431" si="875">Q1432+Q1433</f>
        <v>3.9924400000000002</v>
      </c>
      <c r="R1431" s="48">
        <f t="shared" si="872"/>
        <v>3.9924400000000002</v>
      </c>
      <c r="S1431" s="33"/>
    </row>
    <row r="1432" spans="1:19" s="6" customFormat="1" ht="15">
      <c r="A1432" s="465"/>
      <c r="B1432" s="458"/>
      <c r="C1432" s="455"/>
      <c r="D1432" s="455"/>
      <c r="E1432" s="455"/>
      <c r="F1432" s="455"/>
      <c r="G1432" s="532"/>
      <c r="H1432" s="455"/>
      <c r="I1432" s="201" t="s">
        <v>25</v>
      </c>
      <c r="J1432" s="461"/>
      <c r="K1432" s="73" t="s">
        <v>26</v>
      </c>
      <c r="L1432" s="313"/>
      <c r="M1432" s="313"/>
      <c r="N1432" s="60">
        <v>0</v>
      </c>
      <c r="O1432" s="60">
        <v>0</v>
      </c>
      <c r="P1432" s="60">
        <v>0</v>
      </c>
      <c r="Q1432" s="60">
        <v>3.9924400000000002</v>
      </c>
      <c r="R1432" s="48">
        <f t="shared" si="872"/>
        <v>3.9924400000000002</v>
      </c>
      <c r="S1432" s="33"/>
    </row>
    <row r="1433" spans="1:19" s="6" customFormat="1" ht="25.5">
      <c r="A1433" s="465"/>
      <c r="B1433" s="458"/>
      <c r="C1433" s="455"/>
      <c r="D1433" s="455"/>
      <c r="E1433" s="455"/>
      <c r="F1433" s="455"/>
      <c r="G1433" s="532"/>
      <c r="H1433" s="455"/>
      <c r="I1433" s="201" t="s">
        <v>290</v>
      </c>
      <c r="J1433" s="461"/>
      <c r="K1433" s="98" t="s">
        <v>147</v>
      </c>
      <c r="L1433" s="98"/>
      <c r="M1433" s="98"/>
      <c r="N1433" s="60">
        <v>0</v>
      </c>
      <c r="O1433" s="60">
        <v>0</v>
      </c>
      <c r="P1433" s="60">
        <v>0</v>
      </c>
      <c r="Q1433" s="60">
        <v>0</v>
      </c>
      <c r="R1433" s="48">
        <f t="shared" si="872"/>
        <v>0</v>
      </c>
      <c r="S1433" s="33"/>
    </row>
    <row r="1434" spans="1:19" s="6" customFormat="1" ht="25.5">
      <c r="A1434" s="465"/>
      <c r="B1434" s="458"/>
      <c r="C1434" s="455"/>
      <c r="D1434" s="455"/>
      <c r="E1434" s="455"/>
      <c r="F1434" s="455"/>
      <c r="G1434" s="532"/>
      <c r="H1434" s="455"/>
      <c r="I1434" s="199" t="s">
        <v>149</v>
      </c>
      <c r="J1434" s="461"/>
      <c r="K1434" s="55" t="s">
        <v>39</v>
      </c>
      <c r="L1434" s="55"/>
      <c r="M1434" s="55"/>
      <c r="N1434" s="63">
        <f>N1435</f>
        <v>0</v>
      </c>
      <c r="O1434" s="63">
        <f t="shared" ref="O1434" si="876">O1435</f>
        <v>0</v>
      </c>
      <c r="P1434" s="63">
        <f t="shared" ref="P1434" si="877">P1435</f>
        <v>2.2321420000000001</v>
      </c>
      <c r="Q1434" s="63">
        <f t="shared" ref="Q1434" si="878">Q1435</f>
        <v>2.8250000000000002</v>
      </c>
      <c r="R1434" s="48">
        <f t="shared" si="872"/>
        <v>5.0571420000000007</v>
      </c>
      <c r="S1434" s="33"/>
    </row>
    <row r="1435" spans="1:19" s="6" customFormat="1" ht="15">
      <c r="A1435" s="465"/>
      <c r="B1435" s="458"/>
      <c r="C1435" s="455"/>
      <c r="D1435" s="455"/>
      <c r="E1435" s="455"/>
      <c r="F1435" s="455"/>
      <c r="G1435" s="532"/>
      <c r="H1435" s="455"/>
      <c r="I1435" s="201" t="s">
        <v>25</v>
      </c>
      <c r="J1435" s="461"/>
      <c r="K1435" s="73" t="s">
        <v>26</v>
      </c>
      <c r="L1435" s="313"/>
      <c r="M1435" s="313"/>
      <c r="N1435" s="60">
        <v>0</v>
      </c>
      <c r="O1435" s="60">
        <v>0</v>
      </c>
      <c r="P1435" s="60">
        <v>2.2321420000000001</v>
      </c>
      <c r="Q1435" s="60">
        <v>2.8250000000000002</v>
      </c>
      <c r="R1435" s="48">
        <f t="shared" si="872"/>
        <v>5.0571420000000007</v>
      </c>
      <c r="S1435" s="33"/>
    </row>
    <row r="1436" spans="1:19" s="6" customFormat="1" ht="25.5">
      <c r="A1436" s="465"/>
      <c r="B1436" s="458"/>
      <c r="C1436" s="455"/>
      <c r="D1436" s="455"/>
      <c r="E1436" s="455"/>
      <c r="F1436" s="455"/>
      <c r="G1436" s="532"/>
      <c r="H1436" s="455"/>
      <c r="I1436" s="199" t="s">
        <v>182</v>
      </c>
      <c r="J1436" s="461"/>
      <c r="K1436" s="55" t="s">
        <v>35</v>
      </c>
      <c r="L1436" s="55"/>
      <c r="M1436" s="55"/>
      <c r="N1436" s="63">
        <f>N1437+N1438</f>
        <v>0</v>
      </c>
      <c r="O1436" s="63">
        <f t="shared" ref="O1436" si="879">O1437+O1438</f>
        <v>0</v>
      </c>
      <c r="P1436" s="63">
        <f t="shared" ref="P1436" si="880">P1437+P1438</f>
        <v>21.602446</v>
      </c>
      <c r="Q1436" s="63">
        <f t="shared" ref="Q1436" si="881">Q1437+Q1438</f>
        <v>18.027383999999998</v>
      </c>
      <c r="R1436" s="48">
        <f t="shared" si="872"/>
        <v>39.629829999999998</v>
      </c>
      <c r="S1436" s="33"/>
    </row>
    <row r="1437" spans="1:19" s="6" customFormat="1" ht="15">
      <c r="A1437" s="465"/>
      <c r="B1437" s="458"/>
      <c r="C1437" s="455"/>
      <c r="D1437" s="455"/>
      <c r="E1437" s="455"/>
      <c r="F1437" s="455"/>
      <c r="G1437" s="532"/>
      <c r="H1437" s="455"/>
      <c r="I1437" s="201" t="s">
        <v>25</v>
      </c>
      <c r="J1437" s="461"/>
      <c r="K1437" s="98" t="s">
        <v>26</v>
      </c>
      <c r="L1437" s="98"/>
      <c r="M1437" s="98"/>
      <c r="N1437" s="60">
        <v>0</v>
      </c>
      <c r="O1437" s="60">
        <v>0</v>
      </c>
      <c r="P1437" s="60">
        <v>2.0550000000000002</v>
      </c>
      <c r="Q1437" s="60">
        <v>4.8259999999999996</v>
      </c>
      <c r="R1437" s="48">
        <f t="shared" si="872"/>
        <v>6.8810000000000002</v>
      </c>
      <c r="S1437" s="33"/>
    </row>
    <row r="1438" spans="1:19" s="6" customFormat="1" ht="25.5">
      <c r="A1438" s="465"/>
      <c r="B1438" s="458"/>
      <c r="C1438" s="455"/>
      <c r="D1438" s="455"/>
      <c r="E1438" s="455"/>
      <c r="F1438" s="455"/>
      <c r="G1438" s="532"/>
      <c r="H1438" s="455"/>
      <c r="I1438" s="201" t="s">
        <v>290</v>
      </c>
      <c r="J1438" s="461"/>
      <c r="K1438" s="98" t="s">
        <v>147</v>
      </c>
      <c r="L1438" s="98"/>
      <c r="M1438" s="98"/>
      <c r="N1438" s="60">
        <v>0</v>
      </c>
      <c r="O1438" s="60">
        <v>0</v>
      </c>
      <c r="P1438" s="60">
        <v>19.547446000000001</v>
      </c>
      <c r="Q1438" s="60">
        <v>13.201383999999999</v>
      </c>
      <c r="R1438" s="48">
        <f t="shared" si="872"/>
        <v>32.748829999999998</v>
      </c>
      <c r="S1438" s="33"/>
    </row>
    <row r="1439" spans="1:19" s="6" customFormat="1" ht="25.5">
      <c r="A1439" s="465"/>
      <c r="B1439" s="458"/>
      <c r="C1439" s="455"/>
      <c r="D1439" s="455"/>
      <c r="E1439" s="455"/>
      <c r="F1439" s="455"/>
      <c r="G1439" s="532"/>
      <c r="H1439" s="455"/>
      <c r="I1439" s="199" t="s">
        <v>27</v>
      </c>
      <c r="J1439" s="461"/>
      <c r="K1439" s="55" t="s">
        <v>131</v>
      </c>
      <c r="L1439" s="55"/>
      <c r="M1439" s="55"/>
      <c r="N1439" s="63">
        <f>N1440</f>
        <v>0</v>
      </c>
      <c r="O1439" s="63">
        <f t="shared" ref="O1439" si="882">O1440</f>
        <v>0</v>
      </c>
      <c r="P1439" s="63">
        <f t="shared" ref="P1439" si="883">P1440</f>
        <v>2.573</v>
      </c>
      <c r="Q1439" s="63">
        <f t="shared" ref="Q1439" si="884">Q1440</f>
        <v>0</v>
      </c>
      <c r="R1439" s="48">
        <f t="shared" si="872"/>
        <v>2.573</v>
      </c>
      <c r="S1439" s="33"/>
    </row>
    <row r="1440" spans="1:19" s="6" customFormat="1" ht="15">
      <c r="A1440" s="465"/>
      <c r="B1440" s="458"/>
      <c r="C1440" s="455"/>
      <c r="D1440" s="455"/>
      <c r="E1440" s="455"/>
      <c r="F1440" s="455"/>
      <c r="G1440" s="532"/>
      <c r="H1440" s="455"/>
      <c r="I1440" s="201" t="s">
        <v>25</v>
      </c>
      <c r="J1440" s="461"/>
      <c r="K1440" s="73" t="s">
        <v>26</v>
      </c>
      <c r="L1440" s="313"/>
      <c r="M1440" s="313"/>
      <c r="N1440" s="60">
        <v>0</v>
      </c>
      <c r="O1440" s="60">
        <v>0</v>
      </c>
      <c r="P1440" s="60">
        <v>2.573</v>
      </c>
      <c r="Q1440" s="60">
        <v>0</v>
      </c>
      <c r="R1440" s="48">
        <f t="shared" si="872"/>
        <v>2.573</v>
      </c>
      <c r="S1440" s="33"/>
    </row>
    <row r="1441" spans="1:19" s="6" customFormat="1" ht="51">
      <c r="A1441" s="465"/>
      <c r="B1441" s="458"/>
      <c r="C1441" s="455"/>
      <c r="D1441" s="455"/>
      <c r="E1441" s="455"/>
      <c r="F1441" s="455"/>
      <c r="G1441" s="532"/>
      <c r="H1441" s="455"/>
      <c r="I1441" s="199" t="s">
        <v>292</v>
      </c>
      <c r="J1441" s="461"/>
      <c r="K1441" s="55" t="s">
        <v>135</v>
      </c>
      <c r="L1441" s="55"/>
      <c r="M1441" s="55"/>
      <c r="N1441" s="63">
        <f t="shared" ref="N1441" si="885">N1442</f>
        <v>0</v>
      </c>
      <c r="O1441" s="63">
        <f t="shared" ref="O1441" si="886">O1442</f>
        <v>0</v>
      </c>
      <c r="P1441" s="63">
        <f t="shared" ref="P1441" si="887">P1442</f>
        <v>0</v>
      </c>
      <c r="Q1441" s="63">
        <f t="shared" ref="Q1441" si="888">Q1442</f>
        <v>0</v>
      </c>
      <c r="R1441" s="48">
        <f t="shared" si="872"/>
        <v>0</v>
      </c>
      <c r="S1441" s="33"/>
    </row>
    <row r="1442" spans="1:19" s="6" customFormat="1" ht="25.5">
      <c r="A1442" s="466"/>
      <c r="B1442" s="459"/>
      <c r="C1442" s="455"/>
      <c r="D1442" s="455"/>
      <c r="E1442" s="455"/>
      <c r="F1442" s="455"/>
      <c r="G1442" s="532"/>
      <c r="H1442" s="455"/>
      <c r="I1442" s="201" t="s">
        <v>290</v>
      </c>
      <c r="J1442" s="462"/>
      <c r="K1442" s="98" t="s">
        <v>147</v>
      </c>
      <c r="L1442" s="98"/>
      <c r="M1442" s="98"/>
      <c r="N1442" s="60">
        <v>0</v>
      </c>
      <c r="O1442" s="60">
        <v>0</v>
      </c>
      <c r="P1442" s="60">
        <v>0</v>
      </c>
      <c r="Q1442" s="60">
        <v>0</v>
      </c>
      <c r="R1442" s="48">
        <f t="shared" si="872"/>
        <v>0</v>
      </c>
      <c r="S1442" s="33"/>
    </row>
    <row r="1443" spans="1:19" s="6" customFormat="1" ht="15" customHeight="1">
      <c r="A1443" s="464">
        <v>6</v>
      </c>
      <c r="B1443" s="457" t="s">
        <v>294</v>
      </c>
      <c r="C1443" s="455"/>
      <c r="D1443" s="455"/>
      <c r="E1443" s="455"/>
      <c r="F1443" s="455"/>
      <c r="G1443" s="532"/>
      <c r="H1443" s="455"/>
      <c r="I1443" s="198" t="s">
        <v>22</v>
      </c>
      <c r="J1443" s="460">
        <v>124</v>
      </c>
      <c r="K1443" s="66"/>
      <c r="L1443" s="66"/>
      <c r="M1443" s="66"/>
      <c r="N1443" s="43">
        <f>N1444+N1451+N1456+N1448+N1453</f>
        <v>0</v>
      </c>
      <c r="O1443" s="43">
        <f t="shared" ref="O1443:P1443" si="889">O1444+O1451+O1456+O1448+O1453</f>
        <v>15.020949</v>
      </c>
      <c r="P1443" s="43">
        <f t="shared" si="889"/>
        <v>93.454336999999995</v>
      </c>
      <c r="Q1443" s="43">
        <f t="shared" ref="Q1443" si="890">Q1444+Q1451+Q1456+Q1448+Q1453</f>
        <v>86.787357</v>
      </c>
      <c r="R1443" s="43">
        <f>Q1443+P1443+O1443+N1443</f>
        <v>195.262643</v>
      </c>
      <c r="S1443" s="41"/>
    </row>
    <row r="1444" spans="1:19" s="6" customFormat="1" ht="38.25">
      <c r="A1444" s="465"/>
      <c r="B1444" s="458"/>
      <c r="C1444" s="455"/>
      <c r="D1444" s="455"/>
      <c r="E1444" s="455"/>
      <c r="F1444" s="455"/>
      <c r="G1444" s="532"/>
      <c r="H1444" s="455"/>
      <c r="I1444" s="54" t="s">
        <v>179</v>
      </c>
      <c r="J1444" s="461"/>
      <c r="K1444" s="97" t="s">
        <v>24</v>
      </c>
      <c r="L1444" s="97"/>
      <c r="M1444" s="97"/>
      <c r="N1444" s="63">
        <f t="shared" ref="N1444" si="891">N1446+N1447+N1445</f>
        <v>0</v>
      </c>
      <c r="O1444" s="63">
        <f t="shared" ref="O1444" si="892">O1446+O1447+O1445</f>
        <v>15.020949</v>
      </c>
      <c r="P1444" s="63">
        <f t="shared" ref="P1444" si="893">P1446+P1447+P1445</f>
        <v>86.770851000000008</v>
      </c>
      <c r="Q1444" s="63">
        <f t="shared" ref="Q1444" si="894">Q1446+Q1447+Q1445</f>
        <v>64.059357000000006</v>
      </c>
      <c r="R1444" s="48">
        <f t="shared" ref="R1444:R1457" si="895">Q1444+P1444+N1444+O1444</f>
        <v>165.85115700000003</v>
      </c>
      <c r="S1444" s="33"/>
    </row>
    <row r="1445" spans="1:19" s="6" customFormat="1" ht="25.5">
      <c r="A1445" s="465"/>
      <c r="B1445" s="458"/>
      <c r="C1445" s="455"/>
      <c r="D1445" s="455"/>
      <c r="E1445" s="455"/>
      <c r="F1445" s="455"/>
      <c r="G1445" s="532"/>
      <c r="H1445" s="455"/>
      <c r="I1445" s="188" t="s">
        <v>34</v>
      </c>
      <c r="J1445" s="461"/>
      <c r="K1445" s="98" t="s">
        <v>35</v>
      </c>
      <c r="L1445" s="98"/>
      <c r="M1445" s="98"/>
      <c r="N1445" s="60">
        <v>0</v>
      </c>
      <c r="O1445" s="60">
        <v>0</v>
      </c>
      <c r="P1445" s="60">
        <v>2.1999999999999999E-2</v>
      </c>
      <c r="Q1445" s="60">
        <v>0</v>
      </c>
      <c r="R1445" s="48">
        <f t="shared" si="895"/>
        <v>2.1999999999999999E-2</v>
      </c>
      <c r="S1445" s="33"/>
    </row>
    <row r="1446" spans="1:19" s="6" customFormat="1" ht="15">
      <c r="A1446" s="465"/>
      <c r="B1446" s="458"/>
      <c r="C1446" s="455"/>
      <c r="D1446" s="455"/>
      <c r="E1446" s="455"/>
      <c r="F1446" s="455"/>
      <c r="G1446" s="532"/>
      <c r="H1446" s="455"/>
      <c r="I1446" s="201" t="s">
        <v>25</v>
      </c>
      <c r="J1446" s="461"/>
      <c r="K1446" s="73" t="s">
        <v>26</v>
      </c>
      <c r="L1446" s="313"/>
      <c r="M1446" s="313"/>
      <c r="N1446" s="60">
        <v>0</v>
      </c>
      <c r="O1446" s="60">
        <v>15.020949</v>
      </c>
      <c r="P1446" s="60">
        <v>80.626851000000002</v>
      </c>
      <c r="Q1446" s="60">
        <v>64.059357000000006</v>
      </c>
      <c r="R1446" s="48">
        <f t="shared" si="895"/>
        <v>159.70715700000002</v>
      </c>
      <c r="S1446" s="33"/>
    </row>
    <row r="1447" spans="1:19" s="6" customFormat="1" ht="25.5">
      <c r="A1447" s="465"/>
      <c r="B1447" s="458"/>
      <c r="C1447" s="455"/>
      <c r="D1447" s="455"/>
      <c r="E1447" s="455"/>
      <c r="F1447" s="455"/>
      <c r="G1447" s="532"/>
      <c r="H1447" s="455"/>
      <c r="I1447" s="201" t="s">
        <v>290</v>
      </c>
      <c r="J1447" s="461"/>
      <c r="K1447" s="98" t="s">
        <v>147</v>
      </c>
      <c r="L1447" s="98"/>
      <c r="M1447" s="98"/>
      <c r="N1447" s="60">
        <v>0</v>
      </c>
      <c r="O1447" s="60">
        <v>0</v>
      </c>
      <c r="P1447" s="60">
        <v>6.1219999999999999</v>
      </c>
      <c r="Q1447" s="60">
        <v>0</v>
      </c>
      <c r="R1447" s="48">
        <f t="shared" si="895"/>
        <v>6.1219999999999999</v>
      </c>
      <c r="S1447" s="33"/>
    </row>
    <row r="1448" spans="1:19" s="6" customFormat="1" ht="25.5">
      <c r="A1448" s="465"/>
      <c r="B1448" s="458"/>
      <c r="C1448" s="455"/>
      <c r="D1448" s="455"/>
      <c r="E1448" s="455"/>
      <c r="F1448" s="455"/>
      <c r="G1448" s="532"/>
      <c r="H1448" s="455"/>
      <c r="I1448" s="199" t="s">
        <v>181</v>
      </c>
      <c r="J1448" s="461"/>
      <c r="K1448" s="55" t="s">
        <v>90</v>
      </c>
      <c r="L1448" s="55"/>
      <c r="M1448" s="55"/>
      <c r="N1448" s="63">
        <f>N1449+N1450</f>
        <v>0</v>
      </c>
      <c r="O1448" s="63">
        <f t="shared" ref="O1448" si="896">O1449+O1450</f>
        <v>0</v>
      </c>
      <c r="P1448" s="63">
        <f t="shared" ref="P1448" si="897">P1449+P1450</f>
        <v>3.2918400000000001</v>
      </c>
      <c r="Q1448" s="63">
        <f t="shared" ref="Q1448" si="898">Q1449+Q1450</f>
        <v>15.407</v>
      </c>
      <c r="R1448" s="48">
        <f t="shared" si="895"/>
        <v>18.698840000000001</v>
      </c>
      <c r="S1448" s="33"/>
    </row>
    <row r="1449" spans="1:19" s="6" customFormat="1" ht="15">
      <c r="A1449" s="465"/>
      <c r="B1449" s="458"/>
      <c r="C1449" s="455"/>
      <c r="D1449" s="455"/>
      <c r="E1449" s="455"/>
      <c r="F1449" s="455"/>
      <c r="G1449" s="532"/>
      <c r="H1449" s="455"/>
      <c r="I1449" s="201" t="s">
        <v>25</v>
      </c>
      <c r="J1449" s="461"/>
      <c r="K1449" s="73" t="s">
        <v>26</v>
      </c>
      <c r="L1449" s="313"/>
      <c r="M1449" s="313"/>
      <c r="N1449" s="60">
        <v>0</v>
      </c>
      <c r="O1449" s="60">
        <v>0</v>
      </c>
      <c r="P1449" s="60">
        <v>3.2918400000000001</v>
      </c>
      <c r="Q1449" s="60">
        <v>15.407</v>
      </c>
      <c r="R1449" s="48">
        <f t="shared" si="895"/>
        <v>18.698840000000001</v>
      </c>
      <c r="S1449" s="33"/>
    </row>
    <row r="1450" spans="1:19" s="6" customFormat="1" ht="25.5">
      <c r="A1450" s="465"/>
      <c r="B1450" s="458"/>
      <c r="C1450" s="455"/>
      <c r="D1450" s="455"/>
      <c r="E1450" s="455"/>
      <c r="F1450" s="455"/>
      <c r="G1450" s="532"/>
      <c r="H1450" s="455"/>
      <c r="I1450" s="201" t="s">
        <v>290</v>
      </c>
      <c r="J1450" s="461"/>
      <c r="K1450" s="98" t="s">
        <v>147</v>
      </c>
      <c r="L1450" s="98"/>
      <c r="M1450" s="98"/>
      <c r="N1450" s="60">
        <v>0</v>
      </c>
      <c r="O1450" s="60">
        <v>0</v>
      </c>
      <c r="P1450" s="60">
        <v>0</v>
      </c>
      <c r="Q1450" s="60">
        <v>0</v>
      </c>
      <c r="R1450" s="48">
        <f t="shared" si="895"/>
        <v>0</v>
      </c>
      <c r="S1450" s="33"/>
    </row>
    <row r="1451" spans="1:19" s="6" customFormat="1" ht="25.5">
      <c r="A1451" s="465"/>
      <c r="B1451" s="458"/>
      <c r="C1451" s="455"/>
      <c r="D1451" s="455"/>
      <c r="E1451" s="455"/>
      <c r="F1451" s="455"/>
      <c r="G1451" s="532"/>
      <c r="H1451" s="455"/>
      <c r="I1451" s="199" t="s">
        <v>149</v>
      </c>
      <c r="J1451" s="461"/>
      <c r="K1451" s="55" t="s">
        <v>39</v>
      </c>
      <c r="L1451" s="55"/>
      <c r="M1451" s="55"/>
      <c r="N1451" s="63">
        <f>N1452</f>
        <v>0</v>
      </c>
      <c r="O1451" s="63">
        <f t="shared" ref="O1451" si="899">O1452</f>
        <v>0</v>
      </c>
      <c r="P1451" s="63">
        <f t="shared" ref="P1451" si="900">P1452</f>
        <v>2.5</v>
      </c>
      <c r="Q1451" s="63">
        <f t="shared" ref="Q1451" si="901">Q1452</f>
        <v>4</v>
      </c>
      <c r="R1451" s="48">
        <f t="shared" si="895"/>
        <v>6.5</v>
      </c>
      <c r="S1451" s="33"/>
    </row>
    <row r="1452" spans="1:19" s="6" customFormat="1" ht="15">
      <c r="A1452" s="465"/>
      <c r="B1452" s="458"/>
      <c r="C1452" s="455"/>
      <c r="D1452" s="455"/>
      <c r="E1452" s="455"/>
      <c r="F1452" s="455"/>
      <c r="G1452" s="532"/>
      <c r="H1452" s="455"/>
      <c r="I1452" s="201" t="s">
        <v>25</v>
      </c>
      <c r="J1452" s="461"/>
      <c r="K1452" s="73" t="s">
        <v>26</v>
      </c>
      <c r="L1452" s="313"/>
      <c r="M1452" s="313"/>
      <c r="N1452" s="60">
        <v>0</v>
      </c>
      <c r="O1452" s="60">
        <v>0</v>
      </c>
      <c r="P1452" s="60">
        <v>2.5</v>
      </c>
      <c r="Q1452" s="60">
        <v>4</v>
      </c>
      <c r="R1452" s="48">
        <f t="shared" si="895"/>
        <v>6.5</v>
      </c>
      <c r="S1452" s="33"/>
    </row>
    <row r="1453" spans="1:19" s="6" customFormat="1" ht="25.5">
      <c r="A1453" s="465"/>
      <c r="B1453" s="458"/>
      <c r="C1453" s="455"/>
      <c r="D1453" s="455"/>
      <c r="E1453" s="455"/>
      <c r="F1453" s="455"/>
      <c r="G1453" s="532"/>
      <c r="H1453" s="455"/>
      <c r="I1453" s="199" t="s">
        <v>182</v>
      </c>
      <c r="J1453" s="461"/>
      <c r="K1453" s="55" t="s">
        <v>35</v>
      </c>
      <c r="L1453" s="55"/>
      <c r="M1453" s="55"/>
      <c r="N1453" s="63">
        <f>N1454+N1455</f>
        <v>0</v>
      </c>
      <c r="O1453" s="63">
        <f t="shared" ref="O1453" si="902">O1454+O1455</f>
        <v>0</v>
      </c>
      <c r="P1453" s="63">
        <f t="shared" ref="P1453" si="903">P1454+P1455</f>
        <v>0</v>
      </c>
      <c r="Q1453" s="63">
        <f t="shared" ref="Q1453" si="904">Q1454+Q1455</f>
        <v>3.3210000000000002</v>
      </c>
      <c r="R1453" s="48">
        <f t="shared" si="895"/>
        <v>3.3210000000000002</v>
      </c>
      <c r="S1453" s="33"/>
    </row>
    <row r="1454" spans="1:19" s="6" customFormat="1" ht="15">
      <c r="A1454" s="465"/>
      <c r="B1454" s="458"/>
      <c r="C1454" s="455"/>
      <c r="D1454" s="455"/>
      <c r="E1454" s="455"/>
      <c r="F1454" s="455"/>
      <c r="G1454" s="532"/>
      <c r="H1454" s="455"/>
      <c r="I1454" s="201" t="s">
        <v>25</v>
      </c>
      <c r="J1454" s="461"/>
      <c r="K1454" s="98" t="s">
        <v>26</v>
      </c>
      <c r="L1454" s="98"/>
      <c r="M1454" s="98"/>
      <c r="N1454" s="60">
        <v>0</v>
      </c>
      <c r="O1454" s="60">
        <v>0</v>
      </c>
      <c r="P1454" s="60">
        <v>0</v>
      </c>
      <c r="Q1454" s="60">
        <v>3.3210000000000002</v>
      </c>
      <c r="R1454" s="48">
        <f t="shared" si="895"/>
        <v>3.3210000000000002</v>
      </c>
      <c r="S1454" s="33"/>
    </row>
    <row r="1455" spans="1:19" s="6" customFormat="1" ht="25.5">
      <c r="A1455" s="465"/>
      <c r="B1455" s="458"/>
      <c r="C1455" s="455"/>
      <c r="D1455" s="455"/>
      <c r="E1455" s="455"/>
      <c r="F1455" s="455"/>
      <c r="G1455" s="532"/>
      <c r="H1455" s="455"/>
      <c r="I1455" s="201" t="s">
        <v>290</v>
      </c>
      <c r="J1455" s="461"/>
      <c r="K1455" s="98" t="s">
        <v>147</v>
      </c>
      <c r="L1455" s="98"/>
      <c r="M1455" s="98"/>
      <c r="N1455" s="60">
        <v>0</v>
      </c>
      <c r="O1455" s="60">
        <v>0</v>
      </c>
      <c r="P1455" s="60">
        <v>0</v>
      </c>
      <c r="Q1455" s="60">
        <v>0</v>
      </c>
      <c r="R1455" s="48">
        <f t="shared" si="895"/>
        <v>0</v>
      </c>
      <c r="S1455" s="33"/>
    </row>
    <row r="1456" spans="1:19" s="6" customFormat="1" ht="25.5">
      <c r="A1456" s="465"/>
      <c r="B1456" s="458"/>
      <c r="C1456" s="455"/>
      <c r="D1456" s="455"/>
      <c r="E1456" s="455"/>
      <c r="F1456" s="455"/>
      <c r="G1456" s="532"/>
      <c r="H1456" s="455"/>
      <c r="I1456" s="199" t="s">
        <v>27</v>
      </c>
      <c r="J1456" s="461"/>
      <c r="K1456" s="55" t="s">
        <v>131</v>
      </c>
      <c r="L1456" s="55"/>
      <c r="M1456" s="55"/>
      <c r="N1456" s="63">
        <f>N1457</f>
        <v>0</v>
      </c>
      <c r="O1456" s="63">
        <f t="shared" ref="O1456" si="905">O1457</f>
        <v>0</v>
      </c>
      <c r="P1456" s="63">
        <f t="shared" ref="P1456" si="906">P1457</f>
        <v>0.89164600000000005</v>
      </c>
      <c r="Q1456" s="63">
        <f t="shared" ref="Q1456" si="907">Q1457</f>
        <v>0</v>
      </c>
      <c r="R1456" s="48">
        <f t="shared" si="895"/>
        <v>0.89164600000000005</v>
      </c>
      <c r="S1456" s="33"/>
    </row>
    <row r="1457" spans="1:19" s="6" customFormat="1" ht="15">
      <c r="A1457" s="465"/>
      <c r="B1457" s="458"/>
      <c r="C1457" s="455"/>
      <c r="D1457" s="455"/>
      <c r="E1457" s="455"/>
      <c r="F1457" s="455"/>
      <c r="G1457" s="532"/>
      <c r="H1457" s="455"/>
      <c r="I1457" s="201" t="s">
        <v>25</v>
      </c>
      <c r="J1457" s="461"/>
      <c r="K1457" s="73" t="s">
        <v>26</v>
      </c>
      <c r="L1457" s="313"/>
      <c r="M1457" s="313"/>
      <c r="N1457" s="60">
        <v>0</v>
      </c>
      <c r="O1457" s="60">
        <v>0</v>
      </c>
      <c r="P1457" s="60">
        <v>0.89164600000000005</v>
      </c>
      <c r="Q1457" s="60">
        <v>0</v>
      </c>
      <c r="R1457" s="48">
        <f t="shared" si="895"/>
        <v>0.89164600000000005</v>
      </c>
      <c r="S1457" s="33"/>
    </row>
    <row r="1458" spans="1:19" s="6" customFormat="1" ht="15" customHeight="1">
      <c r="A1458" s="464">
        <v>7</v>
      </c>
      <c r="B1458" s="457" t="s">
        <v>295</v>
      </c>
      <c r="C1458" s="455"/>
      <c r="D1458" s="455"/>
      <c r="E1458" s="455"/>
      <c r="F1458" s="455"/>
      <c r="G1458" s="532"/>
      <c r="H1458" s="455"/>
      <c r="I1458" s="198" t="s">
        <v>22</v>
      </c>
      <c r="J1458" s="460">
        <v>124</v>
      </c>
      <c r="K1458" s="66"/>
      <c r="L1458" s="66"/>
      <c r="M1458" s="66"/>
      <c r="N1458" s="43">
        <f>N1459+N1466+N1471+N1463+N1468</f>
        <v>0</v>
      </c>
      <c r="O1458" s="43">
        <f t="shared" ref="O1458:P1458" si="908">O1459+O1466+O1471+O1463+O1468</f>
        <v>30.652566</v>
      </c>
      <c r="P1458" s="43">
        <f t="shared" si="908"/>
        <v>141.17768100000001</v>
      </c>
      <c r="Q1458" s="43">
        <f t="shared" ref="Q1458" si="909">Q1459+Q1466+Q1471+Q1463+Q1468</f>
        <v>103.070415</v>
      </c>
      <c r="R1458" s="43">
        <f>Q1458+P1458+O1458+N1458</f>
        <v>274.90066200000001</v>
      </c>
      <c r="S1458" s="41"/>
    </row>
    <row r="1459" spans="1:19" s="6" customFormat="1" ht="38.25">
      <c r="A1459" s="465"/>
      <c r="B1459" s="458"/>
      <c r="C1459" s="455"/>
      <c r="D1459" s="455"/>
      <c r="E1459" s="455"/>
      <c r="F1459" s="455"/>
      <c r="G1459" s="532"/>
      <c r="H1459" s="455"/>
      <c r="I1459" s="54" t="s">
        <v>179</v>
      </c>
      <c r="J1459" s="461"/>
      <c r="K1459" s="97" t="s">
        <v>24</v>
      </c>
      <c r="L1459" s="97"/>
      <c r="M1459" s="97"/>
      <c r="N1459" s="63">
        <f t="shared" ref="N1459" si="910">N1461+N1462+N1460</f>
        <v>0</v>
      </c>
      <c r="O1459" s="63">
        <f t="shared" ref="O1459" si="911">O1461+O1462+O1460</f>
        <v>17.446788999999999</v>
      </c>
      <c r="P1459" s="63">
        <f t="shared" ref="P1459" si="912">P1461+P1462+P1460</f>
        <v>85.187111000000002</v>
      </c>
      <c r="Q1459" s="63">
        <f t="shared" ref="Q1459" si="913">Q1461+Q1462+Q1460</f>
        <v>72.359859</v>
      </c>
      <c r="R1459" s="48">
        <f t="shared" ref="R1459:R1472" si="914">Q1459+P1459+N1459+O1459</f>
        <v>174.99375899999998</v>
      </c>
      <c r="S1459" s="33"/>
    </row>
    <row r="1460" spans="1:19" s="6" customFormat="1" ht="25.5">
      <c r="A1460" s="465"/>
      <c r="B1460" s="458"/>
      <c r="C1460" s="455"/>
      <c r="D1460" s="455"/>
      <c r="E1460" s="455"/>
      <c r="F1460" s="455"/>
      <c r="G1460" s="532"/>
      <c r="H1460" s="455"/>
      <c r="I1460" s="188" t="s">
        <v>34</v>
      </c>
      <c r="J1460" s="461"/>
      <c r="K1460" s="98" t="s">
        <v>35</v>
      </c>
      <c r="L1460" s="98"/>
      <c r="M1460" s="98"/>
      <c r="N1460" s="60">
        <v>0</v>
      </c>
      <c r="O1460" s="60">
        <v>0</v>
      </c>
      <c r="P1460" s="60">
        <v>5.3999999999999999E-2</v>
      </c>
      <c r="Q1460" s="60">
        <v>0</v>
      </c>
      <c r="R1460" s="48">
        <f t="shared" si="914"/>
        <v>5.3999999999999999E-2</v>
      </c>
      <c r="S1460" s="33"/>
    </row>
    <row r="1461" spans="1:19" s="6" customFormat="1" ht="15">
      <c r="A1461" s="465"/>
      <c r="B1461" s="458"/>
      <c r="C1461" s="455"/>
      <c r="D1461" s="455"/>
      <c r="E1461" s="455"/>
      <c r="F1461" s="455"/>
      <c r="G1461" s="532"/>
      <c r="H1461" s="455"/>
      <c r="I1461" s="201" t="s">
        <v>25</v>
      </c>
      <c r="J1461" s="461"/>
      <c r="K1461" s="73" t="s">
        <v>26</v>
      </c>
      <c r="L1461" s="313"/>
      <c r="M1461" s="313"/>
      <c r="N1461" s="60">
        <v>0</v>
      </c>
      <c r="O1461" s="60">
        <v>17.446788999999999</v>
      </c>
      <c r="P1461" s="60">
        <v>78.776111</v>
      </c>
      <c r="Q1461" s="60">
        <v>72.359859</v>
      </c>
      <c r="R1461" s="48">
        <f t="shared" si="914"/>
        <v>168.58275899999998</v>
      </c>
      <c r="S1461" s="33"/>
    </row>
    <row r="1462" spans="1:19" s="6" customFormat="1" ht="25.5">
      <c r="A1462" s="465"/>
      <c r="B1462" s="458"/>
      <c r="C1462" s="455"/>
      <c r="D1462" s="455"/>
      <c r="E1462" s="455"/>
      <c r="F1462" s="455"/>
      <c r="G1462" s="532"/>
      <c r="H1462" s="455"/>
      <c r="I1462" s="201" t="s">
        <v>290</v>
      </c>
      <c r="J1462" s="461"/>
      <c r="K1462" s="98" t="s">
        <v>147</v>
      </c>
      <c r="L1462" s="98"/>
      <c r="M1462" s="98"/>
      <c r="N1462" s="60">
        <v>0</v>
      </c>
      <c r="O1462" s="60">
        <v>0</v>
      </c>
      <c r="P1462" s="60">
        <v>6.3570000000000002</v>
      </c>
      <c r="Q1462" s="60">
        <v>0</v>
      </c>
      <c r="R1462" s="48">
        <f t="shared" si="914"/>
        <v>6.3570000000000002</v>
      </c>
      <c r="S1462" s="33"/>
    </row>
    <row r="1463" spans="1:19" s="6" customFormat="1" ht="25.5">
      <c r="A1463" s="465"/>
      <c r="B1463" s="458"/>
      <c r="C1463" s="455"/>
      <c r="D1463" s="455"/>
      <c r="E1463" s="455"/>
      <c r="F1463" s="455"/>
      <c r="G1463" s="532"/>
      <c r="H1463" s="455"/>
      <c r="I1463" s="199" t="s">
        <v>181</v>
      </c>
      <c r="J1463" s="461"/>
      <c r="K1463" s="55" t="s">
        <v>90</v>
      </c>
      <c r="L1463" s="55"/>
      <c r="M1463" s="55"/>
      <c r="N1463" s="63">
        <f>N1464+N1465</f>
        <v>0</v>
      </c>
      <c r="O1463" s="63">
        <f t="shared" ref="O1463" si="915">O1464+O1465</f>
        <v>2.772777</v>
      </c>
      <c r="P1463" s="63">
        <f t="shared" ref="P1463" si="916">P1464+P1465</f>
        <v>20.653583999999999</v>
      </c>
      <c r="Q1463" s="63">
        <f t="shared" ref="Q1463" si="917">Q1464+Q1465</f>
        <v>0</v>
      </c>
      <c r="R1463" s="48">
        <f t="shared" si="914"/>
        <v>23.426361</v>
      </c>
      <c r="S1463" s="33"/>
    </row>
    <row r="1464" spans="1:19" s="6" customFormat="1" ht="15">
      <c r="A1464" s="465"/>
      <c r="B1464" s="458"/>
      <c r="C1464" s="455"/>
      <c r="D1464" s="455"/>
      <c r="E1464" s="455"/>
      <c r="F1464" s="455"/>
      <c r="G1464" s="532"/>
      <c r="H1464" s="455"/>
      <c r="I1464" s="201" t="s">
        <v>25</v>
      </c>
      <c r="J1464" s="461"/>
      <c r="K1464" s="73" t="s">
        <v>26</v>
      </c>
      <c r="L1464" s="313"/>
      <c r="M1464" s="313"/>
      <c r="N1464" s="60">
        <v>0</v>
      </c>
      <c r="O1464" s="60">
        <v>7.3776999999999995E-2</v>
      </c>
      <c r="P1464" s="60">
        <v>20.653583999999999</v>
      </c>
      <c r="Q1464" s="60">
        <v>0</v>
      </c>
      <c r="R1464" s="48">
        <f t="shared" si="914"/>
        <v>20.727360999999998</v>
      </c>
      <c r="S1464" s="33"/>
    </row>
    <row r="1465" spans="1:19" s="6" customFormat="1" ht="25.5">
      <c r="A1465" s="465"/>
      <c r="B1465" s="458"/>
      <c r="C1465" s="455"/>
      <c r="D1465" s="455"/>
      <c r="E1465" s="455"/>
      <c r="F1465" s="455"/>
      <c r="G1465" s="532"/>
      <c r="H1465" s="455"/>
      <c r="I1465" s="201" t="s">
        <v>290</v>
      </c>
      <c r="J1465" s="461"/>
      <c r="K1465" s="98" t="s">
        <v>147</v>
      </c>
      <c r="L1465" s="98"/>
      <c r="M1465" s="98"/>
      <c r="N1465" s="60">
        <v>0</v>
      </c>
      <c r="O1465" s="60">
        <v>2.6989999999999998</v>
      </c>
      <c r="P1465" s="60">
        <v>0</v>
      </c>
      <c r="Q1465" s="60">
        <v>0</v>
      </c>
      <c r="R1465" s="48">
        <f t="shared" si="914"/>
        <v>2.6989999999999998</v>
      </c>
      <c r="S1465" s="33"/>
    </row>
    <row r="1466" spans="1:19" s="6" customFormat="1" ht="25.5">
      <c r="A1466" s="465"/>
      <c r="B1466" s="458"/>
      <c r="C1466" s="455"/>
      <c r="D1466" s="455"/>
      <c r="E1466" s="455"/>
      <c r="F1466" s="455"/>
      <c r="G1466" s="532"/>
      <c r="H1466" s="455"/>
      <c r="I1466" s="199" t="s">
        <v>149</v>
      </c>
      <c r="J1466" s="461"/>
      <c r="K1466" s="55" t="s">
        <v>39</v>
      </c>
      <c r="L1466" s="55"/>
      <c r="M1466" s="55"/>
      <c r="N1466" s="63">
        <f>N1467</f>
        <v>0</v>
      </c>
      <c r="O1466" s="63">
        <f t="shared" ref="O1466" si="918">O1467</f>
        <v>0</v>
      </c>
      <c r="P1466" s="63">
        <f t="shared" ref="P1466" si="919">P1467</f>
        <v>2.4</v>
      </c>
      <c r="Q1466" s="63">
        <f t="shared" ref="Q1466" si="920">Q1467</f>
        <v>4.95</v>
      </c>
      <c r="R1466" s="48">
        <f t="shared" si="914"/>
        <v>7.35</v>
      </c>
      <c r="S1466" s="33"/>
    </row>
    <row r="1467" spans="1:19" s="6" customFormat="1" ht="15">
      <c r="A1467" s="465"/>
      <c r="B1467" s="458"/>
      <c r="C1467" s="455"/>
      <c r="D1467" s="455"/>
      <c r="E1467" s="455"/>
      <c r="F1467" s="455"/>
      <c r="G1467" s="532"/>
      <c r="H1467" s="455"/>
      <c r="I1467" s="201" t="s">
        <v>25</v>
      </c>
      <c r="J1467" s="461"/>
      <c r="K1467" s="73" t="s">
        <v>26</v>
      </c>
      <c r="L1467" s="313"/>
      <c r="M1467" s="313"/>
      <c r="N1467" s="60">
        <v>0</v>
      </c>
      <c r="O1467" s="60">
        <v>0</v>
      </c>
      <c r="P1467" s="60">
        <v>2.4</v>
      </c>
      <c r="Q1467" s="60">
        <v>4.95</v>
      </c>
      <c r="R1467" s="48">
        <f t="shared" si="914"/>
        <v>7.35</v>
      </c>
      <c r="S1467" s="33"/>
    </row>
    <row r="1468" spans="1:19" s="6" customFormat="1" ht="25.5">
      <c r="A1468" s="465"/>
      <c r="B1468" s="458"/>
      <c r="C1468" s="455"/>
      <c r="D1468" s="455"/>
      <c r="E1468" s="455"/>
      <c r="F1468" s="455"/>
      <c r="G1468" s="532"/>
      <c r="H1468" s="455"/>
      <c r="I1468" s="199" t="s">
        <v>182</v>
      </c>
      <c r="J1468" s="461"/>
      <c r="K1468" s="55" t="s">
        <v>35</v>
      </c>
      <c r="L1468" s="55"/>
      <c r="M1468" s="55"/>
      <c r="N1468" s="63">
        <f>N1469+N1470</f>
        <v>0</v>
      </c>
      <c r="O1468" s="63">
        <f t="shared" ref="O1468" si="921">O1469+O1470</f>
        <v>10.433</v>
      </c>
      <c r="P1468" s="63">
        <f t="shared" ref="P1468" si="922">P1469+P1470</f>
        <v>29.883986</v>
      </c>
      <c r="Q1468" s="63">
        <f t="shared" ref="Q1468" si="923">Q1469+Q1470</f>
        <v>25.760556000000001</v>
      </c>
      <c r="R1468" s="48">
        <f t="shared" si="914"/>
        <v>66.077541999999994</v>
      </c>
      <c r="S1468" s="33"/>
    </row>
    <row r="1469" spans="1:19" s="6" customFormat="1" ht="15">
      <c r="A1469" s="465"/>
      <c r="B1469" s="458"/>
      <c r="C1469" s="455"/>
      <c r="D1469" s="455"/>
      <c r="E1469" s="455"/>
      <c r="F1469" s="455"/>
      <c r="G1469" s="532"/>
      <c r="H1469" s="455"/>
      <c r="I1469" s="201" t="s">
        <v>25</v>
      </c>
      <c r="J1469" s="461"/>
      <c r="K1469" s="98" t="s">
        <v>26</v>
      </c>
      <c r="L1469" s="98"/>
      <c r="M1469" s="98"/>
      <c r="N1469" s="60">
        <v>0</v>
      </c>
      <c r="O1469" s="60">
        <v>0</v>
      </c>
      <c r="P1469" s="60">
        <v>5.5180769999999999</v>
      </c>
      <c r="Q1469" s="60">
        <v>7.4189999999999996</v>
      </c>
      <c r="R1469" s="48">
        <f t="shared" si="914"/>
        <v>12.937076999999999</v>
      </c>
      <c r="S1469" s="33"/>
    </row>
    <row r="1470" spans="1:19" s="6" customFormat="1" ht="25.5">
      <c r="A1470" s="465"/>
      <c r="B1470" s="458"/>
      <c r="C1470" s="455"/>
      <c r="D1470" s="455"/>
      <c r="E1470" s="455"/>
      <c r="F1470" s="455"/>
      <c r="G1470" s="532"/>
      <c r="H1470" s="455"/>
      <c r="I1470" s="201" t="s">
        <v>290</v>
      </c>
      <c r="J1470" s="461"/>
      <c r="K1470" s="98" t="s">
        <v>147</v>
      </c>
      <c r="L1470" s="98"/>
      <c r="M1470" s="98"/>
      <c r="N1470" s="60">
        <v>0</v>
      </c>
      <c r="O1470" s="60">
        <v>10.433</v>
      </c>
      <c r="P1470" s="60">
        <v>24.365908999999998</v>
      </c>
      <c r="Q1470" s="60">
        <v>18.341556000000001</v>
      </c>
      <c r="R1470" s="48">
        <f t="shared" si="914"/>
        <v>53.140464999999999</v>
      </c>
      <c r="S1470" s="33"/>
    </row>
    <row r="1471" spans="1:19" s="6" customFormat="1" ht="25.5">
      <c r="A1471" s="465"/>
      <c r="B1471" s="458"/>
      <c r="C1471" s="455"/>
      <c r="D1471" s="455"/>
      <c r="E1471" s="455"/>
      <c r="F1471" s="455"/>
      <c r="G1471" s="532"/>
      <c r="H1471" s="455"/>
      <c r="I1471" s="199" t="s">
        <v>27</v>
      </c>
      <c r="J1471" s="461"/>
      <c r="K1471" s="55" t="s">
        <v>131</v>
      </c>
      <c r="L1471" s="55"/>
      <c r="M1471" s="55"/>
      <c r="N1471" s="63">
        <f>N1472</f>
        <v>0</v>
      </c>
      <c r="O1471" s="63">
        <f t="shared" ref="O1471" si="924">O1472</f>
        <v>0</v>
      </c>
      <c r="P1471" s="63">
        <f t="shared" ref="P1471" si="925">P1472</f>
        <v>3.0529999999999999</v>
      </c>
      <c r="Q1471" s="63">
        <f t="shared" ref="Q1471" si="926">Q1472</f>
        <v>0</v>
      </c>
      <c r="R1471" s="48">
        <f t="shared" si="914"/>
        <v>3.0529999999999999</v>
      </c>
      <c r="S1471" s="33"/>
    </row>
    <row r="1472" spans="1:19" s="6" customFormat="1" ht="15">
      <c r="A1472" s="465"/>
      <c r="B1472" s="458"/>
      <c r="C1472" s="455"/>
      <c r="D1472" s="455"/>
      <c r="E1472" s="455"/>
      <c r="F1472" s="455"/>
      <c r="G1472" s="532"/>
      <c r="H1472" s="455"/>
      <c r="I1472" s="201" t="s">
        <v>25</v>
      </c>
      <c r="J1472" s="461"/>
      <c r="K1472" s="73" t="s">
        <v>26</v>
      </c>
      <c r="L1472" s="313"/>
      <c r="M1472" s="313"/>
      <c r="N1472" s="60">
        <v>0</v>
      </c>
      <c r="O1472" s="60">
        <v>0</v>
      </c>
      <c r="P1472" s="60">
        <v>3.0529999999999999</v>
      </c>
      <c r="Q1472" s="60">
        <v>0</v>
      </c>
      <c r="R1472" s="48">
        <f t="shared" si="914"/>
        <v>3.0529999999999999</v>
      </c>
      <c r="S1472" s="33"/>
    </row>
    <row r="1473" spans="1:19" s="6" customFormat="1" ht="15" customHeight="1">
      <c r="A1473" s="464">
        <v>8</v>
      </c>
      <c r="B1473" s="457" t="s">
        <v>296</v>
      </c>
      <c r="C1473" s="455"/>
      <c r="D1473" s="455"/>
      <c r="E1473" s="455"/>
      <c r="F1473" s="455"/>
      <c r="G1473" s="532"/>
      <c r="H1473" s="455"/>
      <c r="I1473" s="198" t="s">
        <v>22</v>
      </c>
      <c r="J1473" s="460">
        <v>124</v>
      </c>
      <c r="K1473" s="66"/>
      <c r="L1473" s="66"/>
      <c r="M1473" s="66"/>
      <c r="N1473" s="43">
        <f>N1474+N1481+N1486+N1478+N1483</f>
        <v>0</v>
      </c>
      <c r="O1473" s="43">
        <f>O1474+O1481+O1486+O1478+O1483</f>
        <v>30.365659999999998</v>
      </c>
      <c r="P1473" s="43">
        <f>P1474+P1481+P1486+P1478+P1483</f>
        <v>119.15504299999999</v>
      </c>
      <c r="Q1473" s="43">
        <f>Q1474+Q1481+Q1486+Q1478+Q1483</f>
        <v>74.641651999999993</v>
      </c>
      <c r="R1473" s="43">
        <f>Q1473+P1473+O1473+N1473</f>
        <v>224.16235499999999</v>
      </c>
      <c r="S1473" s="41"/>
    </row>
    <row r="1474" spans="1:19" s="6" customFormat="1" ht="38.25">
      <c r="A1474" s="465"/>
      <c r="B1474" s="458"/>
      <c r="C1474" s="455"/>
      <c r="D1474" s="455"/>
      <c r="E1474" s="455"/>
      <c r="F1474" s="455"/>
      <c r="G1474" s="532"/>
      <c r="H1474" s="455"/>
      <c r="I1474" s="54" t="s">
        <v>179</v>
      </c>
      <c r="J1474" s="461"/>
      <c r="K1474" s="97" t="s">
        <v>24</v>
      </c>
      <c r="L1474" s="97"/>
      <c r="M1474" s="97"/>
      <c r="N1474" s="63">
        <f t="shared" ref="N1474" si="927">N1476+N1477+N1475</f>
        <v>0</v>
      </c>
      <c r="O1474" s="63">
        <f t="shared" ref="O1474" si="928">O1476+O1477+O1475</f>
        <v>13.03084</v>
      </c>
      <c r="P1474" s="63">
        <f t="shared" ref="P1474" si="929">P1476+P1477+P1475</f>
        <v>84.431053999999989</v>
      </c>
      <c r="Q1474" s="63">
        <f t="shared" ref="Q1474" si="930">Q1476+Q1477+Q1475</f>
        <v>66.939655999999999</v>
      </c>
      <c r="R1474" s="48">
        <f t="shared" ref="R1474:R1487" si="931">Q1474+P1474+N1474+O1474</f>
        <v>164.40154999999999</v>
      </c>
      <c r="S1474" s="33"/>
    </row>
    <row r="1475" spans="1:19" s="6" customFormat="1" ht="25.5">
      <c r="A1475" s="465"/>
      <c r="B1475" s="458"/>
      <c r="C1475" s="455"/>
      <c r="D1475" s="455"/>
      <c r="E1475" s="455"/>
      <c r="F1475" s="455"/>
      <c r="G1475" s="532"/>
      <c r="H1475" s="455"/>
      <c r="I1475" s="188" t="s">
        <v>34</v>
      </c>
      <c r="J1475" s="461"/>
      <c r="K1475" s="98" t="s">
        <v>35</v>
      </c>
      <c r="L1475" s="98"/>
      <c r="M1475" s="98"/>
      <c r="N1475" s="60">
        <v>0</v>
      </c>
      <c r="O1475" s="60">
        <v>0</v>
      </c>
      <c r="P1475" s="60">
        <v>5.3999999999999999E-2</v>
      </c>
      <c r="Q1475" s="60">
        <v>0</v>
      </c>
      <c r="R1475" s="48">
        <f t="shared" si="931"/>
        <v>5.3999999999999999E-2</v>
      </c>
      <c r="S1475" s="33"/>
    </row>
    <row r="1476" spans="1:19" s="6" customFormat="1" ht="15">
      <c r="A1476" s="465"/>
      <c r="B1476" s="458"/>
      <c r="C1476" s="455"/>
      <c r="D1476" s="455"/>
      <c r="E1476" s="455"/>
      <c r="F1476" s="455"/>
      <c r="G1476" s="532"/>
      <c r="H1476" s="455"/>
      <c r="I1476" s="201" t="s">
        <v>25</v>
      </c>
      <c r="J1476" s="461"/>
      <c r="K1476" s="73" t="s">
        <v>26</v>
      </c>
      <c r="L1476" s="313"/>
      <c r="M1476" s="313"/>
      <c r="N1476" s="60">
        <v>0</v>
      </c>
      <c r="O1476" s="60">
        <v>12.41084</v>
      </c>
      <c r="P1476" s="60">
        <v>77.929053999999994</v>
      </c>
      <c r="Q1476" s="60">
        <v>66.939655999999999</v>
      </c>
      <c r="R1476" s="48">
        <f t="shared" si="931"/>
        <v>157.27955</v>
      </c>
      <c r="S1476" s="33"/>
    </row>
    <row r="1477" spans="1:19" s="6" customFormat="1" ht="25.5">
      <c r="A1477" s="465"/>
      <c r="B1477" s="458"/>
      <c r="C1477" s="455"/>
      <c r="D1477" s="455"/>
      <c r="E1477" s="455"/>
      <c r="F1477" s="455"/>
      <c r="G1477" s="532"/>
      <c r="H1477" s="455"/>
      <c r="I1477" s="201" t="s">
        <v>290</v>
      </c>
      <c r="J1477" s="461"/>
      <c r="K1477" s="98" t="s">
        <v>147</v>
      </c>
      <c r="L1477" s="98"/>
      <c r="M1477" s="98"/>
      <c r="N1477" s="60">
        <v>0</v>
      </c>
      <c r="O1477" s="60">
        <v>0.62</v>
      </c>
      <c r="P1477" s="60">
        <v>6.4480000000000004</v>
      </c>
      <c r="Q1477" s="60">
        <v>0</v>
      </c>
      <c r="R1477" s="48">
        <f t="shared" si="931"/>
        <v>7.0680000000000005</v>
      </c>
      <c r="S1477" s="33"/>
    </row>
    <row r="1478" spans="1:19" s="6" customFormat="1" ht="25.5">
      <c r="A1478" s="465"/>
      <c r="B1478" s="458"/>
      <c r="C1478" s="455"/>
      <c r="D1478" s="455"/>
      <c r="E1478" s="455"/>
      <c r="F1478" s="455"/>
      <c r="G1478" s="532"/>
      <c r="H1478" s="455"/>
      <c r="I1478" s="199" t="s">
        <v>181</v>
      </c>
      <c r="J1478" s="461"/>
      <c r="K1478" s="55" t="s">
        <v>90</v>
      </c>
      <c r="L1478" s="55"/>
      <c r="M1478" s="55"/>
      <c r="N1478" s="63">
        <f>N1479+N1480</f>
        <v>0</v>
      </c>
      <c r="O1478" s="63">
        <f t="shared" ref="O1478" si="932">O1479+O1480</f>
        <v>0</v>
      </c>
      <c r="P1478" s="63">
        <f t="shared" ref="P1478" si="933">P1479+P1480</f>
        <v>14.73099</v>
      </c>
      <c r="Q1478" s="63">
        <f t="shared" ref="Q1478" si="934">Q1479+Q1480</f>
        <v>0</v>
      </c>
      <c r="R1478" s="48">
        <f t="shared" si="931"/>
        <v>14.73099</v>
      </c>
      <c r="S1478" s="33"/>
    </row>
    <row r="1479" spans="1:19" s="6" customFormat="1" ht="15">
      <c r="A1479" s="465"/>
      <c r="B1479" s="458"/>
      <c r="C1479" s="455"/>
      <c r="D1479" s="455"/>
      <c r="E1479" s="455"/>
      <c r="F1479" s="455"/>
      <c r="G1479" s="532"/>
      <c r="H1479" s="455"/>
      <c r="I1479" s="201" t="s">
        <v>25</v>
      </c>
      <c r="J1479" s="461"/>
      <c r="K1479" s="73" t="s">
        <v>26</v>
      </c>
      <c r="L1479" s="313"/>
      <c r="M1479" s="313"/>
      <c r="N1479" s="60">
        <v>0</v>
      </c>
      <c r="O1479" s="60">
        <v>0</v>
      </c>
      <c r="P1479" s="60">
        <v>14.73099</v>
      </c>
      <c r="Q1479" s="60">
        <v>0</v>
      </c>
      <c r="R1479" s="48">
        <f t="shared" si="931"/>
        <v>14.73099</v>
      </c>
      <c r="S1479" s="33"/>
    </row>
    <row r="1480" spans="1:19" s="6" customFormat="1" ht="25.5">
      <c r="A1480" s="465"/>
      <c r="B1480" s="458"/>
      <c r="C1480" s="455"/>
      <c r="D1480" s="455"/>
      <c r="E1480" s="455"/>
      <c r="F1480" s="455"/>
      <c r="G1480" s="532"/>
      <c r="H1480" s="455"/>
      <c r="I1480" s="201" t="s">
        <v>290</v>
      </c>
      <c r="J1480" s="461"/>
      <c r="K1480" s="98" t="s">
        <v>147</v>
      </c>
      <c r="L1480" s="98"/>
      <c r="M1480" s="98"/>
      <c r="N1480" s="60">
        <v>0</v>
      </c>
      <c r="O1480" s="60">
        <v>0</v>
      </c>
      <c r="P1480" s="60">
        <v>0</v>
      </c>
      <c r="Q1480" s="60">
        <v>0</v>
      </c>
      <c r="R1480" s="48">
        <f t="shared" si="931"/>
        <v>0</v>
      </c>
      <c r="S1480" s="33"/>
    </row>
    <row r="1481" spans="1:19" s="6" customFormat="1" ht="25.5">
      <c r="A1481" s="465"/>
      <c r="B1481" s="458"/>
      <c r="C1481" s="455"/>
      <c r="D1481" s="455"/>
      <c r="E1481" s="455"/>
      <c r="F1481" s="455"/>
      <c r="G1481" s="532"/>
      <c r="H1481" s="455"/>
      <c r="I1481" s="199" t="s">
        <v>149</v>
      </c>
      <c r="J1481" s="461"/>
      <c r="K1481" s="55" t="s">
        <v>39</v>
      </c>
      <c r="L1481" s="55"/>
      <c r="M1481" s="55"/>
      <c r="N1481" s="63">
        <f>N1482</f>
        <v>0</v>
      </c>
      <c r="O1481" s="63">
        <f t="shared" ref="O1481" si="935">O1482</f>
        <v>0</v>
      </c>
      <c r="P1481" s="63">
        <f t="shared" ref="P1481" si="936">P1482</f>
        <v>3</v>
      </c>
      <c r="Q1481" s="63">
        <f t="shared" ref="Q1481" si="937">Q1482</f>
        <v>3.6</v>
      </c>
      <c r="R1481" s="48">
        <f t="shared" si="931"/>
        <v>6.6</v>
      </c>
      <c r="S1481" s="33"/>
    </row>
    <row r="1482" spans="1:19" s="6" customFormat="1" ht="15">
      <c r="A1482" s="465"/>
      <c r="B1482" s="458"/>
      <c r="C1482" s="455"/>
      <c r="D1482" s="455"/>
      <c r="E1482" s="455"/>
      <c r="F1482" s="455"/>
      <c r="G1482" s="532"/>
      <c r="H1482" s="455"/>
      <c r="I1482" s="201" t="s">
        <v>25</v>
      </c>
      <c r="J1482" s="461"/>
      <c r="K1482" s="73" t="s">
        <v>26</v>
      </c>
      <c r="L1482" s="313"/>
      <c r="M1482" s="313"/>
      <c r="N1482" s="60">
        <v>0</v>
      </c>
      <c r="O1482" s="60">
        <v>0</v>
      </c>
      <c r="P1482" s="60">
        <v>3</v>
      </c>
      <c r="Q1482" s="60">
        <v>3.6</v>
      </c>
      <c r="R1482" s="48">
        <f t="shared" si="931"/>
        <v>6.6</v>
      </c>
      <c r="S1482" s="33"/>
    </row>
    <row r="1483" spans="1:19" s="6" customFormat="1" ht="25.5">
      <c r="A1483" s="465"/>
      <c r="B1483" s="458"/>
      <c r="C1483" s="455"/>
      <c r="D1483" s="455"/>
      <c r="E1483" s="455"/>
      <c r="F1483" s="455"/>
      <c r="G1483" s="532"/>
      <c r="H1483" s="455"/>
      <c r="I1483" s="199" t="s">
        <v>182</v>
      </c>
      <c r="J1483" s="461"/>
      <c r="K1483" s="55" t="s">
        <v>35</v>
      </c>
      <c r="L1483" s="55"/>
      <c r="M1483" s="55"/>
      <c r="N1483" s="63">
        <f>N1484+N1485</f>
        <v>0</v>
      </c>
      <c r="O1483" s="63">
        <f t="shared" ref="O1483" si="938">O1484+O1485</f>
        <v>17.334820000000001</v>
      </c>
      <c r="P1483" s="63">
        <f t="shared" ref="P1483" si="939">P1484+P1485</f>
        <v>7.452</v>
      </c>
      <c r="Q1483" s="63">
        <f t="shared" ref="Q1483" si="940">Q1484+Q1485</f>
        <v>3</v>
      </c>
      <c r="R1483" s="48">
        <f t="shared" si="931"/>
        <v>27.786819999999999</v>
      </c>
      <c r="S1483" s="33"/>
    </row>
    <row r="1484" spans="1:19" s="6" customFormat="1" ht="15">
      <c r="A1484" s="465"/>
      <c r="B1484" s="458"/>
      <c r="C1484" s="455"/>
      <c r="D1484" s="455"/>
      <c r="E1484" s="455"/>
      <c r="F1484" s="455"/>
      <c r="G1484" s="532"/>
      <c r="H1484" s="455"/>
      <c r="I1484" s="201" t="s">
        <v>25</v>
      </c>
      <c r="J1484" s="461"/>
      <c r="K1484" s="98" t="s">
        <v>26</v>
      </c>
      <c r="L1484" s="98"/>
      <c r="M1484" s="98"/>
      <c r="N1484" s="60">
        <v>0</v>
      </c>
      <c r="O1484" s="60">
        <v>4.2019900000000003</v>
      </c>
      <c r="P1484" s="60">
        <v>7.452</v>
      </c>
      <c r="Q1484" s="60">
        <v>3</v>
      </c>
      <c r="R1484" s="48">
        <f t="shared" si="931"/>
        <v>14.65399</v>
      </c>
      <c r="S1484" s="33"/>
    </row>
    <row r="1485" spans="1:19" s="6" customFormat="1" ht="25.5">
      <c r="A1485" s="465"/>
      <c r="B1485" s="458"/>
      <c r="C1485" s="455"/>
      <c r="D1485" s="455"/>
      <c r="E1485" s="455"/>
      <c r="F1485" s="455"/>
      <c r="G1485" s="532"/>
      <c r="H1485" s="455"/>
      <c r="I1485" s="201" t="s">
        <v>290</v>
      </c>
      <c r="J1485" s="461"/>
      <c r="K1485" s="98" t="s">
        <v>147</v>
      </c>
      <c r="L1485" s="98"/>
      <c r="M1485" s="98"/>
      <c r="N1485" s="60">
        <v>0</v>
      </c>
      <c r="O1485" s="60">
        <v>13.13283</v>
      </c>
      <c r="P1485" s="60">
        <v>0</v>
      </c>
      <c r="Q1485" s="60">
        <v>0</v>
      </c>
      <c r="R1485" s="48">
        <f t="shared" si="931"/>
        <v>13.13283</v>
      </c>
      <c r="S1485" s="33"/>
    </row>
    <row r="1486" spans="1:19" s="6" customFormat="1" ht="25.5">
      <c r="A1486" s="465"/>
      <c r="B1486" s="458"/>
      <c r="C1486" s="455"/>
      <c r="D1486" s="455"/>
      <c r="E1486" s="455"/>
      <c r="F1486" s="455"/>
      <c r="G1486" s="532"/>
      <c r="H1486" s="455"/>
      <c r="I1486" s="199" t="s">
        <v>27</v>
      </c>
      <c r="J1486" s="461"/>
      <c r="K1486" s="55" t="s">
        <v>131</v>
      </c>
      <c r="L1486" s="55"/>
      <c r="M1486" s="55"/>
      <c r="N1486" s="63">
        <f>N1487</f>
        <v>0</v>
      </c>
      <c r="O1486" s="63">
        <f t="shared" ref="O1486" si="941">O1487</f>
        <v>0</v>
      </c>
      <c r="P1486" s="63">
        <f t="shared" ref="P1486" si="942">P1487</f>
        <v>9.5409989999999993</v>
      </c>
      <c r="Q1486" s="63">
        <f t="shared" ref="Q1486" si="943">Q1487</f>
        <v>1.101996</v>
      </c>
      <c r="R1486" s="48">
        <f t="shared" si="931"/>
        <v>10.642994999999999</v>
      </c>
      <c r="S1486" s="33"/>
    </row>
    <row r="1487" spans="1:19" s="6" customFormat="1" ht="15">
      <c r="A1487" s="466"/>
      <c r="B1487" s="459"/>
      <c r="C1487" s="455"/>
      <c r="D1487" s="455"/>
      <c r="E1487" s="455"/>
      <c r="F1487" s="455"/>
      <c r="G1487" s="532"/>
      <c r="H1487" s="455"/>
      <c r="I1487" s="201" t="s">
        <v>25</v>
      </c>
      <c r="J1487" s="461"/>
      <c r="K1487" s="73" t="s">
        <v>26</v>
      </c>
      <c r="L1487" s="313"/>
      <c r="M1487" s="313"/>
      <c r="N1487" s="60">
        <v>0</v>
      </c>
      <c r="O1487" s="60">
        <v>0</v>
      </c>
      <c r="P1487" s="60">
        <v>9.5409989999999993</v>
      </c>
      <c r="Q1487" s="60">
        <v>1.101996</v>
      </c>
      <c r="R1487" s="48">
        <f t="shared" si="931"/>
        <v>10.642994999999999</v>
      </c>
      <c r="S1487" s="33"/>
    </row>
    <row r="1488" spans="1:19" s="6" customFormat="1" ht="15" customHeight="1">
      <c r="A1488" s="464">
        <v>9</v>
      </c>
      <c r="B1488" s="457" t="s">
        <v>297</v>
      </c>
      <c r="C1488" s="455"/>
      <c r="D1488" s="455"/>
      <c r="E1488" s="455"/>
      <c r="F1488" s="455"/>
      <c r="G1488" s="532"/>
      <c r="H1488" s="455"/>
      <c r="I1488" s="198" t="s">
        <v>22</v>
      </c>
      <c r="J1488" s="460">
        <v>124</v>
      </c>
      <c r="K1488" s="66"/>
      <c r="L1488" s="66"/>
      <c r="M1488" s="66"/>
      <c r="N1488" s="43">
        <f>N1489+N1498+N1505+N1495+N1500+N1493+N1503+N1507+N1509</f>
        <v>0</v>
      </c>
      <c r="O1488" s="43">
        <f>O1489+O1498+O1505+O1495+O1500+O1493+O1503+O1507+O1509</f>
        <v>61.610109999999999</v>
      </c>
      <c r="P1488" s="43">
        <f t="shared" ref="P1488:Q1488" si="944">P1489+P1498+P1505+P1495+P1500+P1493+P1503+P1507+P1509</f>
        <v>570.89326600000004</v>
      </c>
      <c r="Q1488" s="43">
        <f t="shared" si="944"/>
        <v>515.05575399999998</v>
      </c>
      <c r="R1488" s="43">
        <f>Q1488+P1488+O1488+N1488</f>
        <v>1147.5591300000001</v>
      </c>
      <c r="S1488" s="41"/>
    </row>
    <row r="1489" spans="1:19" s="6" customFormat="1" ht="38.25">
      <c r="A1489" s="465"/>
      <c r="B1489" s="458"/>
      <c r="C1489" s="455"/>
      <c r="D1489" s="455"/>
      <c r="E1489" s="455"/>
      <c r="F1489" s="455"/>
      <c r="G1489" s="532"/>
      <c r="H1489" s="455"/>
      <c r="I1489" s="54" t="s">
        <v>179</v>
      </c>
      <c r="J1489" s="461"/>
      <c r="K1489" s="97" t="s">
        <v>24</v>
      </c>
      <c r="L1489" s="97"/>
      <c r="M1489" s="97"/>
      <c r="N1489" s="63">
        <f t="shared" ref="N1489" si="945">N1491+N1492+N1490</f>
        <v>0</v>
      </c>
      <c r="O1489" s="63">
        <f t="shared" ref="O1489" si="946">O1491+O1492+O1490</f>
        <v>32.649000000000001</v>
      </c>
      <c r="P1489" s="63">
        <f t="shared" ref="P1489" si="947">P1491+P1492+P1490</f>
        <v>137.42779999999999</v>
      </c>
      <c r="Q1489" s="63">
        <f t="shared" ref="Q1489" si="948">Q1491+Q1492+Q1490</f>
        <v>103.634811</v>
      </c>
      <c r="R1489" s="48">
        <f t="shared" ref="R1489:R1510" si="949">Q1489+P1489+N1489+O1489</f>
        <v>273.711611</v>
      </c>
      <c r="S1489" s="33"/>
    </row>
    <row r="1490" spans="1:19" s="6" customFormat="1" ht="25.5">
      <c r="A1490" s="465"/>
      <c r="B1490" s="458"/>
      <c r="C1490" s="455"/>
      <c r="D1490" s="455"/>
      <c r="E1490" s="455"/>
      <c r="F1490" s="455"/>
      <c r="G1490" s="532"/>
      <c r="H1490" s="455"/>
      <c r="I1490" s="188" t="s">
        <v>34</v>
      </c>
      <c r="J1490" s="461"/>
      <c r="K1490" s="98" t="s">
        <v>35</v>
      </c>
      <c r="L1490" s="98"/>
      <c r="M1490" s="98"/>
      <c r="N1490" s="60">
        <v>0</v>
      </c>
      <c r="O1490" s="60">
        <v>0</v>
      </c>
      <c r="P1490" s="60">
        <v>8.6999999999999994E-2</v>
      </c>
      <c r="Q1490" s="60">
        <v>0</v>
      </c>
      <c r="R1490" s="48">
        <f t="shared" si="949"/>
        <v>8.6999999999999994E-2</v>
      </c>
      <c r="S1490" s="33"/>
    </row>
    <row r="1491" spans="1:19" s="6" customFormat="1" ht="15">
      <c r="A1491" s="465"/>
      <c r="B1491" s="458"/>
      <c r="C1491" s="455"/>
      <c r="D1491" s="455"/>
      <c r="E1491" s="455"/>
      <c r="F1491" s="455"/>
      <c r="G1491" s="532"/>
      <c r="H1491" s="455"/>
      <c r="I1491" s="201" t="s">
        <v>25</v>
      </c>
      <c r="J1491" s="461"/>
      <c r="K1491" s="73" t="s">
        <v>26</v>
      </c>
      <c r="L1491" s="313"/>
      <c r="M1491" s="313"/>
      <c r="N1491" s="60">
        <v>0</v>
      </c>
      <c r="O1491" s="60">
        <v>32.649000000000001</v>
      </c>
      <c r="P1491" s="60">
        <v>137.3408</v>
      </c>
      <c r="Q1491" s="60">
        <v>103.634811</v>
      </c>
      <c r="R1491" s="48">
        <f t="shared" si="949"/>
        <v>273.62461100000002</v>
      </c>
      <c r="S1491" s="33"/>
    </row>
    <row r="1492" spans="1:19" s="6" customFormat="1" ht="25.5">
      <c r="A1492" s="465"/>
      <c r="B1492" s="458"/>
      <c r="C1492" s="455"/>
      <c r="D1492" s="455"/>
      <c r="E1492" s="455"/>
      <c r="F1492" s="455"/>
      <c r="G1492" s="532"/>
      <c r="H1492" s="455"/>
      <c r="I1492" s="201" t="s">
        <v>290</v>
      </c>
      <c r="J1492" s="461"/>
      <c r="K1492" s="98" t="s">
        <v>147</v>
      </c>
      <c r="L1492" s="98"/>
      <c r="M1492" s="98"/>
      <c r="N1492" s="60">
        <v>0</v>
      </c>
      <c r="O1492" s="60">
        <v>0</v>
      </c>
      <c r="P1492" s="60">
        <v>0</v>
      </c>
      <c r="Q1492" s="60">
        <v>0</v>
      </c>
      <c r="R1492" s="48">
        <f t="shared" si="949"/>
        <v>0</v>
      </c>
      <c r="S1492" s="33"/>
    </row>
    <row r="1493" spans="1:19" s="6" customFormat="1" ht="25.5">
      <c r="A1493" s="465"/>
      <c r="B1493" s="458"/>
      <c r="C1493" s="455"/>
      <c r="D1493" s="455"/>
      <c r="E1493" s="455"/>
      <c r="F1493" s="455"/>
      <c r="G1493" s="532"/>
      <c r="H1493" s="455"/>
      <c r="I1493" s="201" t="s">
        <v>298</v>
      </c>
      <c r="J1493" s="461"/>
      <c r="K1493" s="55" t="s">
        <v>37</v>
      </c>
      <c r="L1493" s="55"/>
      <c r="M1493" s="55"/>
      <c r="N1493" s="63">
        <f>N1494</f>
        <v>0</v>
      </c>
      <c r="O1493" s="63">
        <f t="shared" ref="O1493:Q1493" si="950">O1494</f>
        <v>1.2996000000000001</v>
      </c>
      <c r="P1493" s="63">
        <f t="shared" si="950"/>
        <v>2.5072489999999998</v>
      </c>
      <c r="Q1493" s="63">
        <f t="shared" si="950"/>
        <v>0</v>
      </c>
      <c r="R1493" s="48">
        <f t="shared" si="949"/>
        <v>3.8068489999999997</v>
      </c>
      <c r="S1493" s="33"/>
    </row>
    <row r="1494" spans="1:19" s="6" customFormat="1" ht="15">
      <c r="A1494" s="465"/>
      <c r="B1494" s="458"/>
      <c r="C1494" s="455"/>
      <c r="D1494" s="455"/>
      <c r="E1494" s="455"/>
      <c r="F1494" s="455"/>
      <c r="G1494" s="532"/>
      <c r="H1494" s="455"/>
      <c r="I1494" s="201" t="s">
        <v>25</v>
      </c>
      <c r="J1494" s="461"/>
      <c r="K1494" s="73" t="s">
        <v>26</v>
      </c>
      <c r="L1494" s="313"/>
      <c r="M1494" s="313"/>
      <c r="N1494" s="60">
        <v>0</v>
      </c>
      <c r="O1494" s="60">
        <v>1.2996000000000001</v>
      </c>
      <c r="P1494" s="60">
        <v>2.5072489999999998</v>
      </c>
      <c r="Q1494" s="60">
        <v>0</v>
      </c>
      <c r="R1494" s="48">
        <f t="shared" si="949"/>
        <v>3.8068489999999997</v>
      </c>
      <c r="S1494" s="33"/>
    </row>
    <row r="1495" spans="1:19" s="6" customFormat="1" ht="25.5">
      <c r="A1495" s="465"/>
      <c r="B1495" s="458"/>
      <c r="C1495" s="455"/>
      <c r="D1495" s="455"/>
      <c r="E1495" s="455"/>
      <c r="F1495" s="455"/>
      <c r="G1495" s="532"/>
      <c r="H1495" s="455"/>
      <c r="I1495" s="199" t="s">
        <v>181</v>
      </c>
      <c r="J1495" s="461"/>
      <c r="K1495" s="55" t="s">
        <v>90</v>
      </c>
      <c r="L1495" s="55"/>
      <c r="M1495" s="55"/>
      <c r="N1495" s="63">
        <f>N1496+N1497</f>
        <v>0</v>
      </c>
      <c r="O1495" s="63">
        <f t="shared" ref="O1495" si="951">O1496+O1497</f>
        <v>7.2254990000000001</v>
      </c>
      <c r="P1495" s="63">
        <f t="shared" ref="P1495" si="952">P1496+P1497</f>
        <v>46.727786999999999</v>
      </c>
      <c r="Q1495" s="63">
        <f t="shared" ref="Q1495" si="953">Q1496+Q1497</f>
        <v>69.507801999999998</v>
      </c>
      <c r="R1495" s="48">
        <f t="shared" si="949"/>
        <v>123.461088</v>
      </c>
      <c r="S1495" s="33"/>
    </row>
    <row r="1496" spans="1:19" s="6" customFormat="1" ht="15">
      <c r="A1496" s="465"/>
      <c r="B1496" s="458"/>
      <c r="C1496" s="455"/>
      <c r="D1496" s="455"/>
      <c r="E1496" s="455"/>
      <c r="F1496" s="455"/>
      <c r="G1496" s="532"/>
      <c r="H1496" s="455"/>
      <c r="I1496" s="201" t="s">
        <v>25</v>
      </c>
      <c r="J1496" s="461"/>
      <c r="K1496" s="73" t="s">
        <v>26</v>
      </c>
      <c r="L1496" s="313"/>
      <c r="M1496" s="313"/>
      <c r="N1496" s="60">
        <v>0</v>
      </c>
      <c r="O1496" s="60">
        <v>7.2254990000000001</v>
      </c>
      <c r="P1496" s="60">
        <v>46.727786999999999</v>
      </c>
      <c r="Q1496" s="60">
        <v>69.507801999999998</v>
      </c>
      <c r="R1496" s="48">
        <f t="shared" si="949"/>
        <v>123.461088</v>
      </c>
      <c r="S1496" s="33"/>
    </row>
    <row r="1497" spans="1:19" s="6" customFormat="1" ht="25.5">
      <c r="A1497" s="465"/>
      <c r="B1497" s="458"/>
      <c r="C1497" s="455"/>
      <c r="D1497" s="455"/>
      <c r="E1497" s="455"/>
      <c r="F1497" s="455"/>
      <c r="G1497" s="532"/>
      <c r="H1497" s="455"/>
      <c r="I1497" s="201" t="s">
        <v>290</v>
      </c>
      <c r="J1497" s="461"/>
      <c r="K1497" s="98" t="s">
        <v>147</v>
      </c>
      <c r="L1497" s="98"/>
      <c r="M1497" s="98"/>
      <c r="N1497" s="60">
        <v>0</v>
      </c>
      <c r="O1497" s="60">
        <v>0</v>
      </c>
      <c r="P1497" s="60">
        <v>0</v>
      </c>
      <c r="Q1497" s="60">
        <v>0</v>
      </c>
      <c r="R1497" s="48">
        <f t="shared" si="949"/>
        <v>0</v>
      </c>
      <c r="S1497" s="33"/>
    </row>
    <row r="1498" spans="1:19" s="6" customFormat="1" ht="25.5">
      <c r="A1498" s="465"/>
      <c r="B1498" s="458"/>
      <c r="C1498" s="455"/>
      <c r="D1498" s="455"/>
      <c r="E1498" s="455"/>
      <c r="F1498" s="455"/>
      <c r="G1498" s="532"/>
      <c r="H1498" s="455"/>
      <c r="I1498" s="199" t="s">
        <v>149</v>
      </c>
      <c r="J1498" s="461"/>
      <c r="K1498" s="55" t="s">
        <v>39</v>
      </c>
      <c r="L1498" s="55"/>
      <c r="M1498" s="55"/>
      <c r="N1498" s="63">
        <f>N1499</f>
        <v>0</v>
      </c>
      <c r="O1498" s="63">
        <f t="shared" ref="O1498" si="954">O1499</f>
        <v>9.7089999999999996</v>
      </c>
      <c r="P1498" s="63">
        <f t="shared" ref="P1498" si="955">P1499</f>
        <v>34.822899999999997</v>
      </c>
      <c r="Q1498" s="63">
        <f t="shared" ref="Q1498" si="956">Q1499</f>
        <v>0</v>
      </c>
      <c r="R1498" s="48">
        <f t="shared" si="949"/>
        <v>44.531899999999993</v>
      </c>
      <c r="S1498" s="33"/>
    </row>
    <row r="1499" spans="1:19" s="6" customFormat="1" ht="15">
      <c r="A1499" s="465"/>
      <c r="B1499" s="458"/>
      <c r="C1499" s="455"/>
      <c r="D1499" s="455"/>
      <c r="E1499" s="455"/>
      <c r="F1499" s="455"/>
      <c r="G1499" s="532"/>
      <c r="H1499" s="455"/>
      <c r="I1499" s="201" t="s">
        <v>25</v>
      </c>
      <c r="J1499" s="461"/>
      <c r="K1499" s="73" t="s">
        <v>26</v>
      </c>
      <c r="L1499" s="313"/>
      <c r="M1499" s="313"/>
      <c r="N1499" s="60">
        <v>0</v>
      </c>
      <c r="O1499" s="60">
        <v>9.7089999999999996</v>
      </c>
      <c r="P1499" s="60">
        <v>34.822899999999997</v>
      </c>
      <c r="Q1499" s="60">
        <v>0</v>
      </c>
      <c r="R1499" s="48">
        <f t="shared" si="949"/>
        <v>44.531899999999993</v>
      </c>
      <c r="S1499" s="33"/>
    </row>
    <row r="1500" spans="1:19" s="6" customFormat="1" ht="25.5">
      <c r="A1500" s="465"/>
      <c r="B1500" s="458"/>
      <c r="C1500" s="455"/>
      <c r="D1500" s="455"/>
      <c r="E1500" s="455"/>
      <c r="F1500" s="455"/>
      <c r="G1500" s="532"/>
      <c r="H1500" s="455"/>
      <c r="I1500" s="199" t="s">
        <v>182</v>
      </c>
      <c r="J1500" s="461"/>
      <c r="K1500" s="55" t="s">
        <v>35</v>
      </c>
      <c r="L1500" s="55"/>
      <c r="M1500" s="55"/>
      <c r="N1500" s="63">
        <f>N1501+N1502</f>
        <v>0</v>
      </c>
      <c r="O1500" s="63">
        <f t="shared" ref="O1500" si="957">O1501+O1502</f>
        <v>2.4812910000000001</v>
      </c>
      <c r="P1500" s="63">
        <f t="shared" ref="P1500" si="958">P1501+P1502</f>
        <v>35.246989999999997</v>
      </c>
      <c r="Q1500" s="63">
        <f t="shared" ref="Q1500" si="959">Q1501+Q1502</f>
        <v>56.927968</v>
      </c>
      <c r="R1500" s="48">
        <f t="shared" si="949"/>
        <v>94.656249000000003</v>
      </c>
      <c r="S1500" s="33"/>
    </row>
    <row r="1501" spans="1:19" s="6" customFormat="1" ht="15">
      <c r="A1501" s="465"/>
      <c r="B1501" s="458"/>
      <c r="C1501" s="455"/>
      <c r="D1501" s="455"/>
      <c r="E1501" s="455"/>
      <c r="F1501" s="455"/>
      <c r="G1501" s="532"/>
      <c r="H1501" s="455"/>
      <c r="I1501" s="201" t="s">
        <v>25</v>
      </c>
      <c r="J1501" s="461"/>
      <c r="K1501" s="98" t="s">
        <v>26</v>
      </c>
      <c r="L1501" s="98"/>
      <c r="M1501" s="98"/>
      <c r="N1501" s="60">
        <v>0</v>
      </c>
      <c r="O1501" s="60">
        <v>2.4812910000000001</v>
      </c>
      <c r="P1501" s="60">
        <v>35.246989999999997</v>
      </c>
      <c r="Q1501" s="60">
        <v>56.927968</v>
      </c>
      <c r="R1501" s="48">
        <f t="shared" si="949"/>
        <v>94.656249000000003</v>
      </c>
      <c r="S1501" s="33"/>
    </row>
    <row r="1502" spans="1:19" s="6" customFormat="1" ht="25.5">
      <c r="A1502" s="465"/>
      <c r="B1502" s="458"/>
      <c r="C1502" s="455"/>
      <c r="D1502" s="455"/>
      <c r="E1502" s="455"/>
      <c r="F1502" s="455"/>
      <c r="G1502" s="532"/>
      <c r="H1502" s="455"/>
      <c r="I1502" s="201" t="s">
        <v>290</v>
      </c>
      <c r="J1502" s="461"/>
      <c r="K1502" s="98" t="s">
        <v>147</v>
      </c>
      <c r="L1502" s="98"/>
      <c r="M1502" s="98"/>
      <c r="N1502" s="60">
        <v>0</v>
      </c>
      <c r="O1502" s="60">
        <v>0</v>
      </c>
      <c r="P1502" s="60">
        <v>0</v>
      </c>
      <c r="Q1502" s="60">
        <v>0</v>
      </c>
      <c r="R1502" s="48">
        <f t="shared" si="949"/>
        <v>0</v>
      </c>
      <c r="S1502" s="33"/>
    </row>
    <row r="1503" spans="1:19" s="6" customFormat="1" ht="51">
      <c r="A1503" s="465"/>
      <c r="B1503" s="458"/>
      <c r="C1503" s="455"/>
      <c r="D1503" s="455"/>
      <c r="E1503" s="455"/>
      <c r="F1503" s="455"/>
      <c r="G1503" s="532"/>
      <c r="H1503" s="455"/>
      <c r="I1503" s="199" t="s">
        <v>299</v>
      </c>
      <c r="J1503" s="461"/>
      <c r="K1503" s="55" t="s">
        <v>186</v>
      </c>
      <c r="L1503" s="55"/>
      <c r="M1503" s="55"/>
      <c r="N1503" s="63">
        <f t="shared" ref="N1503:Q1503" si="960">N1504</f>
        <v>0</v>
      </c>
      <c r="O1503" s="63">
        <f t="shared" si="960"/>
        <v>0</v>
      </c>
      <c r="P1503" s="63">
        <f t="shared" si="960"/>
        <v>0</v>
      </c>
      <c r="Q1503" s="63">
        <f t="shared" si="960"/>
        <v>24.418530000000001</v>
      </c>
      <c r="R1503" s="48">
        <f t="shared" si="949"/>
        <v>24.418530000000001</v>
      </c>
      <c r="S1503" s="33"/>
    </row>
    <row r="1504" spans="1:19" s="6" customFormat="1" ht="15">
      <c r="A1504" s="465"/>
      <c r="B1504" s="458"/>
      <c r="C1504" s="455"/>
      <c r="D1504" s="455"/>
      <c r="E1504" s="455"/>
      <c r="F1504" s="455"/>
      <c r="G1504" s="532"/>
      <c r="H1504" s="455"/>
      <c r="I1504" s="201" t="s">
        <v>25</v>
      </c>
      <c r="J1504" s="461"/>
      <c r="K1504" s="98" t="s">
        <v>26</v>
      </c>
      <c r="L1504" s="98"/>
      <c r="M1504" s="98"/>
      <c r="N1504" s="60">
        <v>0</v>
      </c>
      <c r="O1504" s="60">
        <v>0</v>
      </c>
      <c r="P1504" s="60">
        <v>0</v>
      </c>
      <c r="Q1504" s="60">
        <v>24.418530000000001</v>
      </c>
      <c r="R1504" s="48">
        <f t="shared" si="949"/>
        <v>24.418530000000001</v>
      </c>
      <c r="S1504" s="33"/>
    </row>
    <row r="1505" spans="1:19" s="6" customFormat="1" ht="25.5">
      <c r="A1505" s="465"/>
      <c r="B1505" s="458"/>
      <c r="C1505" s="455"/>
      <c r="D1505" s="455"/>
      <c r="E1505" s="455"/>
      <c r="F1505" s="455"/>
      <c r="G1505" s="532"/>
      <c r="H1505" s="455"/>
      <c r="I1505" s="199" t="s">
        <v>27</v>
      </c>
      <c r="J1505" s="461"/>
      <c r="K1505" s="55" t="s">
        <v>131</v>
      </c>
      <c r="L1505" s="55"/>
      <c r="M1505" s="55"/>
      <c r="N1505" s="63">
        <f>N1506</f>
        <v>0</v>
      </c>
      <c r="O1505" s="63">
        <f t="shared" ref="O1505" si="961">O1506</f>
        <v>0</v>
      </c>
      <c r="P1505" s="63">
        <f t="shared" ref="P1505" si="962">P1506</f>
        <v>4.6355399999999998</v>
      </c>
      <c r="Q1505" s="63">
        <f t="shared" ref="Q1505" si="963">Q1506</f>
        <v>0.27999000000000002</v>
      </c>
      <c r="R1505" s="48">
        <f t="shared" si="949"/>
        <v>4.9155299999999995</v>
      </c>
      <c r="S1505" s="33"/>
    </row>
    <row r="1506" spans="1:19" s="6" customFormat="1" ht="15">
      <c r="A1506" s="465"/>
      <c r="B1506" s="458"/>
      <c r="C1506" s="455"/>
      <c r="D1506" s="455"/>
      <c r="E1506" s="455"/>
      <c r="F1506" s="455"/>
      <c r="G1506" s="532"/>
      <c r="H1506" s="455"/>
      <c r="I1506" s="201" t="s">
        <v>25</v>
      </c>
      <c r="J1506" s="461"/>
      <c r="K1506" s="73" t="s">
        <v>26</v>
      </c>
      <c r="L1506" s="313"/>
      <c r="M1506" s="313"/>
      <c r="N1506" s="60">
        <v>0</v>
      </c>
      <c r="O1506" s="60">
        <v>0</v>
      </c>
      <c r="P1506" s="60">
        <v>4.6355399999999998</v>
      </c>
      <c r="Q1506" s="60">
        <v>0.27999000000000002</v>
      </c>
      <c r="R1506" s="48">
        <f t="shared" si="949"/>
        <v>4.9155299999999995</v>
      </c>
      <c r="S1506" s="33"/>
    </row>
    <row r="1507" spans="1:19" s="6" customFormat="1" ht="15">
      <c r="A1507" s="465"/>
      <c r="B1507" s="458"/>
      <c r="C1507" s="455"/>
      <c r="D1507" s="455"/>
      <c r="E1507" s="455"/>
      <c r="F1507" s="455"/>
      <c r="G1507" s="532"/>
      <c r="H1507" s="455"/>
      <c r="I1507" s="199"/>
      <c r="J1507" s="461"/>
      <c r="K1507" s="55" t="s">
        <v>300</v>
      </c>
      <c r="L1507" s="55"/>
      <c r="M1507" s="55"/>
      <c r="N1507" s="63">
        <f t="shared" ref="N1507:Q1507" si="964">N1508</f>
        <v>0</v>
      </c>
      <c r="O1507" s="63">
        <f t="shared" si="964"/>
        <v>0</v>
      </c>
      <c r="P1507" s="63">
        <f t="shared" si="964"/>
        <v>33.53</v>
      </c>
      <c r="Q1507" s="63">
        <f t="shared" si="964"/>
        <v>127.43300000000001</v>
      </c>
      <c r="R1507" s="48">
        <f t="shared" si="949"/>
        <v>160.96300000000002</v>
      </c>
      <c r="S1507" s="33"/>
    </row>
    <row r="1508" spans="1:19" s="6" customFormat="1" ht="15">
      <c r="A1508" s="465"/>
      <c r="B1508" s="458"/>
      <c r="C1508" s="455"/>
      <c r="D1508" s="455"/>
      <c r="E1508" s="455"/>
      <c r="F1508" s="455"/>
      <c r="G1508" s="532"/>
      <c r="H1508" s="455"/>
      <c r="I1508" s="201" t="s">
        <v>25</v>
      </c>
      <c r="J1508" s="461"/>
      <c r="K1508" s="98" t="s">
        <v>26</v>
      </c>
      <c r="L1508" s="98"/>
      <c r="M1508" s="98"/>
      <c r="N1508" s="60">
        <v>0</v>
      </c>
      <c r="O1508" s="60">
        <v>0</v>
      </c>
      <c r="P1508" s="60">
        <v>33.53</v>
      </c>
      <c r="Q1508" s="60">
        <v>127.43300000000001</v>
      </c>
      <c r="R1508" s="48">
        <f t="shared" si="949"/>
        <v>160.96300000000002</v>
      </c>
      <c r="S1508" s="33"/>
    </row>
    <row r="1509" spans="1:19" s="6" customFormat="1" ht="51">
      <c r="A1509" s="465"/>
      <c r="B1509" s="458"/>
      <c r="C1509" s="455"/>
      <c r="D1509" s="455"/>
      <c r="E1509" s="455"/>
      <c r="F1509" s="455"/>
      <c r="G1509" s="532"/>
      <c r="H1509" s="455"/>
      <c r="I1509" s="199" t="s">
        <v>292</v>
      </c>
      <c r="J1509" s="461"/>
      <c r="K1509" s="55" t="s">
        <v>135</v>
      </c>
      <c r="L1509" s="55"/>
      <c r="M1509" s="55"/>
      <c r="N1509" s="63">
        <f t="shared" ref="N1509" si="965">N1510</f>
        <v>0</v>
      </c>
      <c r="O1509" s="63">
        <f t="shared" ref="O1509" si="966">O1510</f>
        <v>8.2457200000000004</v>
      </c>
      <c r="P1509" s="63">
        <f t="shared" ref="P1509" si="967">P1510</f>
        <v>275.995</v>
      </c>
      <c r="Q1509" s="63">
        <f t="shared" ref="Q1509" si="968">Q1510</f>
        <v>132.85365300000001</v>
      </c>
      <c r="R1509" s="48">
        <f t="shared" si="949"/>
        <v>417.09437300000002</v>
      </c>
      <c r="S1509" s="33"/>
    </row>
    <row r="1510" spans="1:19" s="6" customFormat="1" ht="15">
      <c r="A1510" s="466"/>
      <c r="B1510" s="459"/>
      <c r="C1510" s="455"/>
      <c r="D1510" s="455"/>
      <c r="E1510" s="455"/>
      <c r="F1510" s="455"/>
      <c r="G1510" s="532"/>
      <c r="H1510" s="455"/>
      <c r="I1510" s="201" t="s">
        <v>25</v>
      </c>
      <c r="J1510" s="461"/>
      <c r="K1510" s="98" t="s">
        <v>26</v>
      </c>
      <c r="L1510" s="98"/>
      <c r="M1510" s="98"/>
      <c r="N1510" s="60">
        <v>0</v>
      </c>
      <c r="O1510" s="60">
        <v>8.2457200000000004</v>
      </c>
      <c r="P1510" s="60">
        <v>275.995</v>
      </c>
      <c r="Q1510" s="60">
        <v>132.85365300000001</v>
      </c>
      <c r="R1510" s="48">
        <f t="shared" si="949"/>
        <v>417.09437300000002</v>
      </c>
      <c r="S1510" s="33"/>
    </row>
    <row r="1511" spans="1:19" s="6" customFormat="1" ht="15" customHeight="1">
      <c r="A1511" s="464">
        <v>10</v>
      </c>
      <c r="B1511" s="457" t="s">
        <v>301</v>
      </c>
      <c r="C1511" s="455"/>
      <c r="D1511" s="455"/>
      <c r="E1511" s="455"/>
      <c r="F1511" s="455"/>
      <c r="G1511" s="532"/>
      <c r="H1511" s="455"/>
      <c r="I1511" s="198" t="s">
        <v>22</v>
      </c>
      <c r="J1511" s="460">
        <v>124</v>
      </c>
      <c r="K1511" s="66"/>
      <c r="L1511" s="66"/>
      <c r="M1511" s="66"/>
      <c r="N1511" s="43">
        <f>N1512+N1519+N1524+N1516+N1521</f>
        <v>0</v>
      </c>
      <c r="O1511" s="43">
        <f>O1512+O1519+O1524+O1516+O1521</f>
        <v>20.232475999999998</v>
      </c>
      <c r="P1511" s="43">
        <f>P1512+P1519+P1524+P1516+P1521</f>
        <v>102.25950200000003</v>
      </c>
      <c r="Q1511" s="43">
        <f>Q1512+Q1519+Q1524+Q1516+Q1521</f>
        <v>91.073097000000004</v>
      </c>
      <c r="R1511" s="43">
        <f>Q1511+P1511+O1511+N1511</f>
        <v>213.56507500000001</v>
      </c>
      <c r="S1511" s="41"/>
    </row>
    <row r="1512" spans="1:19" s="6" customFormat="1" ht="38.25">
      <c r="A1512" s="465"/>
      <c r="B1512" s="458"/>
      <c r="C1512" s="455"/>
      <c r="D1512" s="455"/>
      <c r="E1512" s="455"/>
      <c r="F1512" s="455"/>
      <c r="G1512" s="532"/>
      <c r="H1512" s="455"/>
      <c r="I1512" s="54" t="s">
        <v>179</v>
      </c>
      <c r="J1512" s="461"/>
      <c r="K1512" s="97" t="s">
        <v>24</v>
      </c>
      <c r="L1512" s="97"/>
      <c r="M1512" s="97"/>
      <c r="N1512" s="63">
        <f t="shared" ref="N1512" si="969">N1514+N1515+N1513</f>
        <v>0</v>
      </c>
      <c r="O1512" s="63">
        <f t="shared" ref="O1512" si="970">O1514+O1515+O1513</f>
        <v>19.584475999999999</v>
      </c>
      <c r="P1512" s="63">
        <f t="shared" ref="P1512" si="971">P1514+P1515+P1513</f>
        <v>79.434056000000012</v>
      </c>
      <c r="Q1512" s="63">
        <f t="shared" ref="Q1512" si="972">Q1514+Q1515+Q1513</f>
        <v>57.588296999999997</v>
      </c>
      <c r="R1512" s="48">
        <f t="shared" ref="R1512:R1525" si="973">Q1512+P1512+N1512+O1512</f>
        <v>156.606829</v>
      </c>
      <c r="S1512" s="33"/>
    </row>
    <row r="1513" spans="1:19" s="6" customFormat="1" ht="25.5">
      <c r="A1513" s="465"/>
      <c r="B1513" s="458"/>
      <c r="C1513" s="455"/>
      <c r="D1513" s="455"/>
      <c r="E1513" s="455"/>
      <c r="F1513" s="455"/>
      <c r="G1513" s="532"/>
      <c r="H1513" s="455"/>
      <c r="I1513" s="188" t="s">
        <v>34</v>
      </c>
      <c r="J1513" s="461"/>
      <c r="K1513" s="98" t="s">
        <v>35</v>
      </c>
      <c r="L1513" s="98"/>
      <c r="M1513" s="98"/>
      <c r="N1513" s="60">
        <v>0</v>
      </c>
      <c r="O1513" s="60">
        <v>0</v>
      </c>
      <c r="P1513" s="60">
        <v>4.2999999999999997E-2</v>
      </c>
      <c r="Q1513" s="60">
        <v>0</v>
      </c>
      <c r="R1513" s="48">
        <f t="shared" si="973"/>
        <v>4.2999999999999997E-2</v>
      </c>
      <c r="S1513" s="33"/>
    </row>
    <row r="1514" spans="1:19" s="6" customFormat="1" ht="15">
      <c r="A1514" s="465"/>
      <c r="B1514" s="458"/>
      <c r="C1514" s="455"/>
      <c r="D1514" s="455"/>
      <c r="E1514" s="455"/>
      <c r="F1514" s="455"/>
      <c r="G1514" s="532"/>
      <c r="H1514" s="455"/>
      <c r="I1514" s="201" t="s">
        <v>25</v>
      </c>
      <c r="J1514" s="461"/>
      <c r="K1514" s="73" t="s">
        <v>26</v>
      </c>
      <c r="L1514" s="313"/>
      <c r="M1514" s="313"/>
      <c r="N1514" s="60">
        <v>0</v>
      </c>
      <c r="O1514" s="60">
        <v>19.584475999999999</v>
      </c>
      <c r="P1514" s="60">
        <v>72.914056000000002</v>
      </c>
      <c r="Q1514" s="60">
        <v>57.588296999999997</v>
      </c>
      <c r="R1514" s="48">
        <f t="shared" si="973"/>
        <v>150.08682899999999</v>
      </c>
      <c r="S1514" s="33"/>
    </row>
    <row r="1515" spans="1:19" s="6" customFormat="1" ht="25.5">
      <c r="A1515" s="465"/>
      <c r="B1515" s="458"/>
      <c r="C1515" s="455"/>
      <c r="D1515" s="455"/>
      <c r="E1515" s="455"/>
      <c r="F1515" s="455"/>
      <c r="G1515" s="532"/>
      <c r="H1515" s="455"/>
      <c r="I1515" s="201" t="s">
        <v>290</v>
      </c>
      <c r="J1515" s="461"/>
      <c r="K1515" s="98" t="s">
        <v>147</v>
      </c>
      <c r="L1515" s="98"/>
      <c r="M1515" s="98"/>
      <c r="N1515" s="60">
        <v>0</v>
      </c>
      <c r="O1515" s="60">
        <v>0</v>
      </c>
      <c r="P1515" s="60">
        <v>6.4770000000000003</v>
      </c>
      <c r="Q1515" s="60">
        <v>0</v>
      </c>
      <c r="R1515" s="48">
        <f t="shared" si="973"/>
        <v>6.4770000000000003</v>
      </c>
      <c r="S1515" s="33"/>
    </row>
    <row r="1516" spans="1:19" s="6" customFormat="1" ht="25.5">
      <c r="A1516" s="465"/>
      <c r="B1516" s="458"/>
      <c r="C1516" s="455"/>
      <c r="D1516" s="455"/>
      <c r="E1516" s="455"/>
      <c r="F1516" s="455"/>
      <c r="G1516" s="532"/>
      <c r="H1516" s="455"/>
      <c r="I1516" s="199" t="s">
        <v>181</v>
      </c>
      <c r="J1516" s="461"/>
      <c r="K1516" s="55" t="s">
        <v>90</v>
      </c>
      <c r="L1516" s="55"/>
      <c r="M1516" s="55"/>
      <c r="N1516" s="63">
        <f>N1517+N1518</f>
        <v>0</v>
      </c>
      <c r="O1516" s="63">
        <f t="shared" ref="O1516" si="974">O1517+O1518</f>
        <v>0</v>
      </c>
      <c r="P1516" s="63">
        <f t="shared" ref="P1516" si="975">P1517+P1518</f>
        <v>0</v>
      </c>
      <c r="Q1516" s="63">
        <f t="shared" ref="Q1516" si="976">Q1517+Q1518</f>
        <v>21.884799999999998</v>
      </c>
      <c r="R1516" s="48">
        <f t="shared" si="973"/>
        <v>21.884799999999998</v>
      </c>
      <c r="S1516" s="33"/>
    </row>
    <row r="1517" spans="1:19" s="6" customFormat="1" ht="15">
      <c r="A1517" s="465"/>
      <c r="B1517" s="458"/>
      <c r="C1517" s="455"/>
      <c r="D1517" s="455"/>
      <c r="E1517" s="455"/>
      <c r="F1517" s="455"/>
      <c r="G1517" s="532"/>
      <c r="H1517" s="455"/>
      <c r="I1517" s="201" t="s">
        <v>25</v>
      </c>
      <c r="J1517" s="461"/>
      <c r="K1517" s="73" t="s">
        <v>26</v>
      </c>
      <c r="L1517" s="313"/>
      <c r="M1517" s="313"/>
      <c r="N1517" s="60">
        <v>0</v>
      </c>
      <c r="O1517" s="60">
        <v>0</v>
      </c>
      <c r="P1517" s="60">
        <v>0</v>
      </c>
      <c r="Q1517" s="60">
        <v>0</v>
      </c>
      <c r="R1517" s="48">
        <f t="shared" si="973"/>
        <v>0</v>
      </c>
      <c r="S1517" s="33"/>
    </row>
    <row r="1518" spans="1:19" s="6" customFormat="1" ht="25.5">
      <c r="A1518" s="465"/>
      <c r="B1518" s="458"/>
      <c r="C1518" s="455"/>
      <c r="D1518" s="455"/>
      <c r="E1518" s="455"/>
      <c r="F1518" s="455"/>
      <c r="G1518" s="532"/>
      <c r="H1518" s="455"/>
      <c r="I1518" s="201" t="s">
        <v>290</v>
      </c>
      <c r="J1518" s="461"/>
      <c r="K1518" s="98" t="s">
        <v>147</v>
      </c>
      <c r="L1518" s="98"/>
      <c r="M1518" s="98"/>
      <c r="N1518" s="60">
        <v>0</v>
      </c>
      <c r="O1518" s="60">
        <v>0</v>
      </c>
      <c r="P1518" s="60">
        <v>0</v>
      </c>
      <c r="Q1518" s="60">
        <v>21.884799999999998</v>
      </c>
      <c r="R1518" s="48">
        <f t="shared" si="973"/>
        <v>21.884799999999998</v>
      </c>
      <c r="S1518" s="33"/>
    </row>
    <row r="1519" spans="1:19" s="6" customFormat="1" ht="25.5">
      <c r="A1519" s="465"/>
      <c r="B1519" s="458"/>
      <c r="C1519" s="455"/>
      <c r="D1519" s="455"/>
      <c r="E1519" s="455"/>
      <c r="F1519" s="455"/>
      <c r="G1519" s="532"/>
      <c r="H1519" s="455"/>
      <c r="I1519" s="199" t="s">
        <v>149</v>
      </c>
      <c r="J1519" s="461"/>
      <c r="K1519" s="55" t="s">
        <v>39</v>
      </c>
      <c r="L1519" s="55"/>
      <c r="M1519" s="55"/>
      <c r="N1519" s="63">
        <f>N1520</f>
        <v>0</v>
      </c>
      <c r="O1519" s="63">
        <f t="shared" ref="O1519" si="977">O1520</f>
        <v>0</v>
      </c>
      <c r="P1519" s="63">
        <f t="shared" ref="P1519" si="978">P1520</f>
        <v>2.2000000000000002</v>
      </c>
      <c r="Q1519" s="63">
        <f t="shared" ref="Q1519" si="979">Q1520</f>
        <v>3.7</v>
      </c>
      <c r="R1519" s="48">
        <f t="shared" si="973"/>
        <v>5.9</v>
      </c>
      <c r="S1519" s="33"/>
    </row>
    <row r="1520" spans="1:19" s="6" customFormat="1" ht="15">
      <c r="A1520" s="465"/>
      <c r="B1520" s="458"/>
      <c r="C1520" s="455"/>
      <c r="D1520" s="455"/>
      <c r="E1520" s="455"/>
      <c r="F1520" s="455"/>
      <c r="G1520" s="532"/>
      <c r="H1520" s="455"/>
      <c r="I1520" s="201" t="s">
        <v>25</v>
      </c>
      <c r="J1520" s="461"/>
      <c r="K1520" s="73" t="s">
        <v>26</v>
      </c>
      <c r="L1520" s="313"/>
      <c r="M1520" s="313"/>
      <c r="N1520" s="60">
        <v>0</v>
      </c>
      <c r="O1520" s="60">
        <v>0</v>
      </c>
      <c r="P1520" s="60">
        <v>2.2000000000000002</v>
      </c>
      <c r="Q1520" s="60">
        <v>3.7</v>
      </c>
      <c r="R1520" s="48">
        <f t="shared" si="973"/>
        <v>5.9</v>
      </c>
      <c r="S1520" s="33"/>
    </row>
    <row r="1521" spans="1:19" s="6" customFormat="1" ht="25.5">
      <c r="A1521" s="465"/>
      <c r="B1521" s="458"/>
      <c r="C1521" s="455"/>
      <c r="D1521" s="455"/>
      <c r="E1521" s="455"/>
      <c r="F1521" s="455"/>
      <c r="G1521" s="532"/>
      <c r="H1521" s="455"/>
      <c r="I1521" s="199" t="s">
        <v>182</v>
      </c>
      <c r="J1521" s="461"/>
      <c r="K1521" s="55" t="s">
        <v>35</v>
      </c>
      <c r="L1521" s="55"/>
      <c r="M1521" s="55"/>
      <c r="N1521" s="63">
        <f>N1522+N1523</f>
        <v>0</v>
      </c>
      <c r="O1521" s="63">
        <f t="shared" ref="O1521" si="980">O1522+O1523</f>
        <v>0.64800000000000002</v>
      </c>
      <c r="P1521" s="63">
        <f t="shared" ref="P1521" si="981">P1522+P1523</f>
        <v>19.547446000000001</v>
      </c>
      <c r="Q1521" s="63">
        <f t="shared" ref="Q1521" si="982">Q1522+Q1523</f>
        <v>7.9</v>
      </c>
      <c r="R1521" s="48">
        <f t="shared" si="973"/>
        <v>28.095445999999999</v>
      </c>
      <c r="S1521" s="33"/>
    </row>
    <row r="1522" spans="1:19" s="6" customFormat="1" ht="15">
      <c r="A1522" s="465"/>
      <c r="B1522" s="458"/>
      <c r="C1522" s="455"/>
      <c r="D1522" s="455"/>
      <c r="E1522" s="455"/>
      <c r="F1522" s="455"/>
      <c r="G1522" s="532"/>
      <c r="H1522" s="455"/>
      <c r="I1522" s="201" t="s">
        <v>25</v>
      </c>
      <c r="J1522" s="461"/>
      <c r="K1522" s="98" t="s">
        <v>26</v>
      </c>
      <c r="L1522" s="98"/>
      <c r="M1522" s="98"/>
      <c r="N1522" s="60">
        <v>0</v>
      </c>
      <c r="O1522" s="60">
        <v>0.64800000000000002</v>
      </c>
      <c r="P1522" s="60">
        <v>15.292</v>
      </c>
      <c r="Q1522" s="60">
        <v>2.9</v>
      </c>
      <c r="R1522" s="48">
        <f t="shared" si="973"/>
        <v>18.84</v>
      </c>
      <c r="S1522" s="33"/>
    </row>
    <row r="1523" spans="1:19" s="6" customFormat="1" ht="25.5">
      <c r="A1523" s="465"/>
      <c r="B1523" s="458"/>
      <c r="C1523" s="455"/>
      <c r="D1523" s="455"/>
      <c r="E1523" s="455"/>
      <c r="F1523" s="455"/>
      <c r="G1523" s="532"/>
      <c r="H1523" s="455"/>
      <c r="I1523" s="201" t="s">
        <v>290</v>
      </c>
      <c r="J1523" s="461"/>
      <c r="K1523" s="98" t="s">
        <v>147</v>
      </c>
      <c r="L1523" s="98"/>
      <c r="M1523" s="98"/>
      <c r="N1523" s="60">
        <v>0</v>
      </c>
      <c r="O1523" s="60">
        <v>0</v>
      </c>
      <c r="P1523" s="60">
        <v>4.2554460000000001</v>
      </c>
      <c r="Q1523" s="60">
        <v>5</v>
      </c>
      <c r="R1523" s="48">
        <f t="shared" si="973"/>
        <v>9.2554459999999992</v>
      </c>
      <c r="S1523" s="33"/>
    </row>
    <row r="1524" spans="1:19" s="6" customFormat="1" ht="25.5">
      <c r="A1524" s="465"/>
      <c r="B1524" s="458"/>
      <c r="C1524" s="455"/>
      <c r="D1524" s="455"/>
      <c r="E1524" s="455"/>
      <c r="F1524" s="455"/>
      <c r="G1524" s="532"/>
      <c r="H1524" s="455"/>
      <c r="I1524" s="199" t="s">
        <v>27</v>
      </c>
      <c r="J1524" s="461"/>
      <c r="K1524" s="55" t="s">
        <v>131</v>
      </c>
      <c r="L1524" s="55"/>
      <c r="M1524" s="55"/>
      <c r="N1524" s="63">
        <f>N1525</f>
        <v>0</v>
      </c>
      <c r="O1524" s="63">
        <f t="shared" ref="O1524" si="983">O1525</f>
        <v>0</v>
      </c>
      <c r="P1524" s="63">
        <f t="shared" ref="P1524" si="984">P1525</f>
        <v>1.0780000000000001</v>
      </c>
      <c r="Q1524" s="63">
        <f t="shared" ref="Q1524" si="985">Q1525</f>
        <v>0</v>
      </c>
      <c r="R1524" s="48">
        <f t="shared" si="973"/>
        <v>1.0780000000000001</v>
      </c>
      <c r="S1524" s="33"/>
    </row>
    <row r="1525" spans="1:19" s="6" customFormat="1" ht="15">
      <c r="A1525" s="466"/>
      <c r="B1525" s="459"/>
      <c r="C1525" s="455"/>
      <c r="D1525" s="455"/>
      <c r="E1525" s="455"/>
      <c r="F1525" s="455"/>
      <c r="G1525" s="532"/>
      <c r="H1525" s="455"/>
      <c r="I1525" s="201" t="s">
        <v>25</v>
      </c>
      <c r="J1525" s="462"/>
      <c r="K1525" s="73" t="s">
        <v>26</v>
      </c>
      <c r="L1525" s="313"/>
      <c r="M1525" s="313"/>
      <c r="N1525" s="60">
        <v>0</v>
      </c>
      <c r="O1525" s="60">
        <v>0</v>
      </c>
      <c r="P1525" s="60">
        <v>1.0780000000000001</v>
      </c>
      <c r="Q1525" s="60">
        <v>0</v>
      </c>
      <c r="R1525" s="48">
        <f t="shared" si="973"/>
        <v>1.0780000000000001</v>
      </c>
      <c r="S1525" s="33"/>
    </row>
    <row r="1526" spans="1:19" s="6" customFormat="1" ht="15" customHeight="1">
      <c r="A1526" s="464">
        <v>11</v>
      </c>
      <c r="B1526" s="457" t="s">
        <v>302</v>
      </c>
      <c r="C1526" s="455"/>
      <c r="D1526" s="455"/>
      <c r="E1526" s="455"/>
      <c r="F1526" s="455"/>
      <c r="G1526" s="532"/>
      <c r="H1526" s="455"/>
      <c r="I1526" s="198" t="s">
        <v>22</v>
      </c>
      <c r="J1526" s="460">
        <v>124</v>
      </c>
      <c r="K1526" s="66"/>
      <c r="L1526" s="66"/>
      <c r="M1526" s="66"/>
      <c r="N1526" s="43">
        <f>N1527+N1534+N1539+N1531+N1536</f>
        <v>0</v>
      </c>
      <c r="O1526" s="43">
        <f>O1527+O1534+O1539+O1531+O1536+O1541</f>
        <v>21.955424000000001</v>
      </c>
      <c r="P1526" s="43">
        <f t="shared" ref="P1526:Q1526" si="986">P1527+P1534+P1539+P1531+P1536+P1541</f>
        <v>0</v>
      </c>
      <c r="Q1526" s="43">
        <f t="shared" si="986"/>
        <v>125.539303</v>
      </c>
      <c r="R1526" s="43">
        <f>Q1526+P1526+O1526+N1526</f>
        <v>147.49472700000001</v>
      </c>
      <c r="S1526" s="41"/>
    </row>
    <row r="1527" spans="1:19" s="6" customFormat="1" ht="38.25">
      <c r="A1527" s="465"/>
      <c r="B1527" s="458"/>
      <c r="C1527" s="455"/>
      <c r="D1527" s="455"/>
      <c r="E1527" s="455"/>
      <c r="F1527" s="455"/>
      <c r="G1527" s="532"/>
      <c r="H1527" s="455"/>
      <c r="I1527" s="54" t="s">
        <v>179</v>
      </c>
      <c r="J1527" s="461"/>
      <c r="K1527" s="97" t="s">
        <v>24</v>
      </c>
      <c r="L1527" s="97"/>
      <c r="M1527" s="97"/>
      <c r="N1527" s="63">
        <f t="shared" ref="N1527" si="987">N1529+N1530+N1528</f>
        <v>0</v>
      </c>
      <c r="O1527" s="63">
        <f t="shared" ref="O1527" si="988">O1529+O1530+O1528</f>
        <v>21.955424000000001</v>
      </c>
      <c r="P1527" s="63">
        <f t="shared" ref="P1527" si="989">P1529+P1530+P1528</f>
        <v>0</v>
      </c>
      <c r="Q1527" s="63">
        <f t="shared" ref="Q1527" si="990">Q1529+Q1530+Q1528</f>
        <v>62.615541</v>
      </c>
      <c r="R1527" s="48">
        <f t="shared" ref="R1527:R1543" si="991">Q1527+P1527+N1527+O1527</f>
        <v>84.570965000000001</v>
      </c>
      <c r="S1527" s="33"/>
    </row>
    <row r="1528" spans="1:19" s="6" customFormat="1" ht="25.5">
      <c r="A1528" s="465"/>
      <c r="B1528" s="458"/>
      <c r="C1528" s="455"/>
      <c r="D1528" s="455"/>
      <c r="E1528" s="455"/>
      <c r="F1528" s="455"/>
      <c r="G1528" s="532"/>
      <c r="H1528" s="455"/>
      <c r="I1528" s="188" t="s">
        <v>34</v>
      </c>
      <c r="J1528" s="461"/>
      <c r="K1528" s="98" t="s">
        <v>35</v>
      </c>
      <c r="L1528" s="98"/>
      <c r="M1528" s="98"/>
      <c r="N1528" s="60">
        <v>0</v>
      </c>
      <c r="O1528" s="60">
        <v>0</v>
      </c>
      <c r="P1528" s="60">
        <v>0</v>
      </c>
      <c r="Q1528" s="60">
        <v>0</v>
      </c>
      <c r="R1528" s="48">
        <f t="shared" si="991"/>
        <v>0</v>
      </c>
      <c r="S1528" s="33"/>
    </row>
    <row r="1529" spans="1:19" s="6" customFormat="1" ht="15">
      <c r="A1529" s="465"/>
      <c r="B1529" s="458"/>
      <c r="C1529" s="455"/>
      <c r="D1529" s="455"/>
      <c r="E1529" s="455"/>
      <c r="F1529" s="455"/>
      <c r="G1529" s="532"/>
      <c r="H1529" s="455"/>
      <c r="I1529" s="201" t="s">
        <v>25</v>
      </c>
      <c r="J1529" s="461"/>
      <c r="K1529" s="73" t="s">
        <v>26</v>
      </c>
      <c r="L1529" s="313"/>
      <c r="M1529" s="313"/>
      <c r="N1529" s="60">
        <v>0</v>
      </c>
      <c r="O1529" s="60">
        <v>16.944424000000001</v>
      </c>
      <c r="P1529" s="60">
        <v>0</v>
      </c>
      <c r="Q1529" s="60">
        <v>62.615541</v>
      </c>
      <c r="R1529" s="48">
        <f t="shared" si="991"/>
        <v>79.559965000000005</v>
      </c>
      <c r="S1529" s="33"/>
    </row>
    <row r="1530" spans="1:19" s="6" customFormat="1" ht="25.5">
      <c r="A1530" s="465"/>
      <c r="B1530" s="458"/>
      <c r="C1530" s="455"/>
      <c r="D1530" s="455"/>
      <c r="E1530" s="455"/>
      <c r="F1530" s="455"/>
      <c r="G1530" s="532"/>
      <c r="H1530" s="455"/>
      <c r="I1530" s="201" t="s">
        <v>290</v>
      </c>
      <c r="J1530" s="461"/>
      <c r="K1530" s="98" t="s">
        <v>147</v>
      </c>
      <c r="L1530" s="98"/>
      <c r="M1530" s="98"/>
      <c r="N1530" s="60">
        <v>0</v>
      </c>
      <c r="O1530" s="60">
        <v>5.0110000000000001</v>
      </c>
      <c r="P1530" s="60">
        <v>0</v>
      </c>
      <c r="Q1530" s="60">
        <v>0</v>
      </c>
      <c r="R1530" s="48">
        <f t="shared" si="991"/>
        <v>5.0110000000000001</v>
      </c>
      <c r="S1530" s="33"/>
    </row>
    <row r="1531" spans="1:19" s="6" customFormat="1" ht="25.5">
      <c r="A1531" s="465"/>
      <c r="B1531" s="458"/>
      <c r="C1531" s="455"/>
      <c r="D1531" s="455"/>
      <c r="E1531" s="455"/>
      <c r="F1531" s="455"/>
      <c r="G1531" s="532"/>
      <c r="H1531" s="455"/>
      <c r="I1531" s="199" t="s">
        <v>181</v>
      </c>
      <c r="J1531" s="461"/>
      <c r="K1531" s="55" t="s">
        <v>90</v>
      </c>
      <c r="L1531" s="55"/>
      <c r="M1531" s="55"/>
      <c r="N1531" s="63">
        <f>N1532+N1533</f>
        <v>0</v>
      </c>
      <c r="O1531" s="63">
        <f t="shared" ref="O1531" si="992">O1532+O1533</f>
        <v>0</v>
      </c>
      <c r="P1531" s="63">
        <f t="shared" ref="P1531" si="993">P1532+P1533</f>
        <v>0</v>
      </c>
      <c r="Q1531" s="63">
        <f t="shared" ref="Q1531" si="994">Q1532+Q1533</f>
        <v>0</v>
      </c>
      <c r="R1531" s="48">
        <f t="shared" si="991"/>
        <v>0</v>
      </c>
      <c r="S1531" s="33"/>
    </row>
    <row r="1532" spans="1:19" s="6" customFormat="1" ht="15">
      <c r="A1532" s="465"/>
      <c r="B1532" s="458"/>
      <c r="C1532" s="455"/>
      <c r="D1532" s="455"/>
      <c r="E1532" s="455"/>
      <c r="F1532" s="455"/>
      <c r="G1532" s="532"/>
      <c r="H1532" s="455"/>
      <c r="I1532" s="201" t="s">
        <v>25</v>
      </c>
      <c r="J1532" s="461"/>
      <c r="K1532" s="73" t="s">
        <v>26</v>
      </c>
      <c r="L1532" s="313"/>
      <c r="M1532" s="313"/>
      <c r="N1532" s="60">
        <v>0</v>
      </c>
      <c r="O1532" s="60">
        <v>0</v>
      </c>
      <c r="P1532" s="60">
        <v>0</v>
      </c>
      <c r="Q1532" s="60">
        <v>0</v>
      </c>
      <c r="R1532" s="48">
        <f t="shared" si="991"/>
        <v>0</v>
      </c>
      <c r="S1532" s="33"/>
    </row>
    <row r="1533" spans="1:19" s="6" customFormat="1" ht="25.5">
      <c r="A1533" s="465"/>
      <c r="B1533" s="458"/>
      <c r="C1533" s="455"/>
      <c r="D1533" s="455"/>
      <c r="E1533" s="455"/>
      <c r="F1533" s="455"/>
      <c r="G1533" s="532"/>
      <c r="H1533" s="455"/>
      <c r="I1533" s="201" t="s">
        <v>290</v>
      </c>
      <c r="J1533" s="461"/>
      <c r="K1533" s="98" t="s">
        <v>147</v>
      </c>
      <c r="L1533" s="98"/>
      <c r="M1533" s="98"/>
      <c r="N1533" s="60">
        <v>0</v>
      </c>
      <c r="O1533" s="60">
        <v>0</v>
      </c>
      <c r="P1533" s="60">
        <v>0</v>
      </c>
      <c r="Q1533" s="60">
        <v>0</v>
      </c>
      <c r="R1533" s="48">
        <f t="shared" si="991"/>
        <v>0</v>
      </c>
      <c r="S1533" s="33"/>
    </row>
    <row r="1534" spans="1:19" s="6" customFormat="1" ht="25.5">
      <c r="A1534" s="465"/>
      <c r="B1534" s="458"/>
      <c r="C1534" s="455"/>
      <c r="D1534" s="455"/>
      <c r="E1534" s="455"/>
      <c r="F1534" s="455"/>
      <c r="G1534" s="532"/>
      <c r="H1534" s="455"/>
      <c r="I1534" s="199" t="s">
        <v>149</v>
      </c>
      <c r="J1534" s="461"/>
      <c r="K1534" s="55" t="s">
        <v>39</v>
      </c>
      <c r="L1534" s="55"/>
      <c r="M1534" s="55"/>
      <c r="N1534" s="63">
        <f>N1535</f>
        <v>0</v>
      </c>
      <c r="O1534" s="63">
        <f t="shared" ref="O1534" si="995">O1535</f>
        <v>0</v>
      </c>
      <c r="P1534" s="63">
        <f t="shared" ref="P1534" si="996">P1535</f>
        <v>0</v>
      </c>
      <c r="Q1534" s="63">
        <f t="shared" ref="Q1534" si="997">Q1535</f>
        <v>3</v>
      </c>
      <c r="R1534" s="48">
        <f t="shared" si="991"/>
        <v>3</v>
      </c>
      <c r="S1534" s="33"/>
    </row>
    <row r="1535" spans="1:19" s="6" customFormat="1" ht="15">
      <c r="A1535" s="465"/>
      <c r="B1535" s="458"/>
      <c r="C1535" s="455"/>
      <c r="D1535" s="455"/>
      <c r="E1535" s="455"/>
      <c r="F1535" s="455"/>
      <c r="G1535" s="532"/>
      <c r="H1535" s="455"/>
      <c r="I1535" s="201" t="s">
        <v>25</v>
      </c>
      <c r="J1535" s="461"/>
      <c r="K1535" s="73" t="s">
        <v>26</v>
      </c>
      <c r="L1535" s="313"/>
      <c r="M1535" s="313"/>
      <c r="N1535" s="60">
        <v>0</v>
      </c>
      <c r="O1535" s="60">
        <v>0</v>
      </c>
      <c r="P1535" s="60">
        <v>0</v>
      </c>
      <c r="Q1535" s="60">
        <v>3</v>
      </c>
      <c r="R1535" s="48">
        <f t="shared" si="991"/>
        <v>3</v>
      </c>
      <c r="S1535" s="33"/>
    </row>
    <row r="1536" spans="1:19" s="6" customFormat="1" ht="25.5">
      <c r="A1536" s="465"/>
      <c r="B1536" s="458"/>
      <c r="C1536" s="455"/>
      <c r="D1536" s="455"/>
      <c r="E1536" s="455"/>
      <c r="F1536" s="455"/>
      <c r="G1536" s="532"/>
      <c r="H1536" s="455"/>
      <c r="I1536" s="199" t="s">
        <v>182</v>
      </c>
      <c r="J1536" s="461"/>
      <c r="K1536" s="55" t="s">
        <v>35</v>
      </c>
      <c r="L1536" s="55"/>
      <c r="M1536" s="55"/>
      <c r="N1536" s="63">
        <f>N1537+N1538</f>
        <v>0</v>
      </c>
      <c r="O1536" s="63">
        <f t="shared" ref="O1536" si="998">O1537+O1538</f>
        <v>0</v>
      </c>
      <c r="P1536" s="63">
        <f t="shared" ref="P1536" si="999">P1537+P1538</f>
        <v>0</v>
      </c>
      <c r="Q1536" s="63">
        <f t="shared" ref="Q1536" si="1000">Q1537+Q1538</f>
        <v>0</v>
      </c>
      <c r="R1536" s="48">
        <f t="shared" si="991"/>
        <v>0</v>
      </c>
      <c r="S1536" s="33"/>
    </row>
    <row r="1537" spans="1:19" s="6" customFormat="1" ht="15">
      <c r="A1537" s="465"/>
      <c r="B1537" s="458"/>
      <c r="C1537" s="455"/>
      <c r="D1537" s="455"/>
      <c r="E1537" s="455"/>
      <c r="F1537" s="455"/>
      <c r="G1537" s="532"/>
      <c r="H1537" s="455"/>
      <c r="I1537" s="201" t="s">
        <v>25</v>
      </c>
      <c r="J1537" s="461"/>
      <c r="K1537" s="98" t="s">
        <v>26</v>
      </c>
      <c r="L1537" s="98"/>
      <c r="M1537" s="98"/>
      <c r="N1537" s="60">
        <v>0</v>
      </c>
      <c r="O1537" s="60">
        <v>0</v>
      </c>
      <c r="P1537" s="60">
        <v>0</v>
      </c>
      <c r="Q1537" s="60">
        <v>0</v>
      </c>
      <c r="R1537" s="48">
        <f t="shared" si="991"/>
        <v>0</v>
      </c>
      <c r="S1537" s="33"/>
    </row>
    <row r="1538" spans="1:19" s="6" customFormat="1" ht="25.5">
      <c r="A1538" s="465"/>
      <c r="B1538" s="458"/>
      <c r="C1538" s="455"/>
      <c r="D1538" s="455"/>
      <c r="E1538" s="455"/>
      <c r="F1538" s="455"/>
      <c r="G1538" s="532"/>
      <c r="H1538" s="455"/>
      <c r="I1538" s="201" t="s">
        <v>290</v>
      </c>
      <c r="J1538" s="461"/>
      <c r="K1538" s="98" t="s">
        <v>147</v>
      </c>
      <c r="L1538" s="98"/>
      <c r="M1538" s="98"/>
      <c r="N1538" s="60">
        <v>0</v>
      </c>
      <c r="O1538" s="60">
        <v>0</v>
      </c>
      <c r="P1538" s="60">
        <v>0</v>
      </c>
      <c r="Q1538" s="60">
        <v>0</v>
      </c>
      <c r="R1538" s="48">
        <f t="shared" si="991"/>
        <v>0</v>
      </c>
      <c r="S1538" s="33"/>
    </row>
    <row r="1539" spans="1:19" s="6" customFormat="1" ht="25.5">
      <c r="A1539" s="465"/>
      <c r="B1539" s="458"/>
      <c r="C1539" s="455"/>
      <c r="D1539" s="455"/>
      <c r="E1539" s="455"/>
      <c r="F1539" s="455"/>
      <c r="G1539" s="532"/>
      <c r="H1539" s="455"/>
      <c r="I1539" s="199" t="s">
        <v>27</v>
      </c>
      <c r="J1539" s="461"/>
      <c r="K1539" s="55" t="s">
        <v>131</v>
      </c>
      <c r="L1539" s="55"/>
      <c r="M1539" s="55"/>
      <c r="N1539" s="63">
        <f>N1540</f>
        <v>0</v>
      </c>
      <c r="O1539" s="63">
        <f t="shared" ref="O1539" si="1001">O1540</f>
        <v>0</v>
      </c>
      <c r="P1539" s="63">
        <f t="shared" ref="P1539" si="1002">P1540</f>
        <v>0</v>
      </c>
      <c r="Q1539" s="63">
        <f t="shared" ref="Q1539" si="1003">Q1540</f>
        <v>0</v>
      </c>
      <c r="R1539" s="48">
        <f t="shared" si="991"/>
        <v>0</v>
      </c>
      <c r="S1539" s="33"/>
    </row>
    <row r="1540" spans="1:19" s="6" customFormat="1" ht="15">
      <c r="A1540" s="465"/>
      <c r="B1540" s="458"/>
      <c r="C1540" s="455"/>
      <c r="D1540" s="455"/>
      <c r="E1540" s="455"/>
      <c r="F1540" s="455"/>
      <c r="G1540" s="532"/>
      <c r="H1540" s="455"/>
      <c r="I1540" s="201" t="s">
        <v>25</v>
      </c>
      <c r="J1540" s="461"/>
      <c r="K1540" s="73" t="s">
        <v>26</v>
      </c>
      <c r="L1540" s="313"/>
      <c r="M1540" s="313"/>
      <c r="N1540" s="60">
        <v>0</v>
      </c>
      <c r="O1540" s="60">
        <v>0</v>
      </c>
      <c r="P1540" s="60">
        <v>0</v>
      </c>
      <c r="Q1540" s="60">
        <v>0</v>
      </c>
      <c r="R1540" s="48">
        <f t="shared" si="991"/>
        <v>0</v>
      </c>
      <c r="S1540" s="33"/>
    </row>
    <row r="1541" spans="1:19" s="6" customFormat="1" ht="51">
      <c r="A1541" s="465"/>
      <c r="B1541" s="458"/>
      <c r="C1541" s="455"/>
      <c r="D1541" s="455"/>
      <c r="E1541" s="455"/>
      <c r="F1541" s="455"/>
      <c r="G1541" s="532"/>
      <c r="H1541" s="455"/>
      <c r="I1541" s="199" t="s">
        <v>292</v>
      </c>
      <c r="J1541" s="461"/>
      <c r="K1541" s="55" t="s">
        <v>135</v>
      </c>
      <c r="L1541" s="55"/>
      <c r="M1541" s="55"/>
      <c r="N1541" s="63">
        <f>N1542+N1543</f>
        <v>0</v>
      </c>
      <c r="O1541" s="63">
        <f t="shared" ref="O1541:Q1541" si="1004">O1542+O1543</f>
        <v>0</v>
      </c>
      <c r="P1541" s="63">
        <f t="shared" si="1004"/>
        <v>0</v>
      </c>
      <c r="Q1541" s="63">
        <f t="shared" si="1004"/>
        <v>59.923761999999996</v>
      </c>
      <c r="R1541" s="48">
        <f t="shared" si="991"/>
        <v>59.923761999999996</v>
      </c>
      <c r="S1541" s="33"/>
    </row>
    <row r="1542" spans="1:19" s="6" customFormat="1" ht="15">
      <c r="A1542" s="465"/>
      <c r="B1542" s="458"/>
      <c r="C1542" s="455"/>
      <c r="D1542" s="455"/>
      <c r="E1542" s="455"/>
      <c r="F1542" s="455"/>
      <c r="G1542" s="532"/>
      <c r="H1542" s="455"/>
      <c r="I1542" s="201" t="s">
        <v>25</v>
      </c>
      <c r="J1542" s="461"/>
      <c r="K1542" s="98" t="s">
        <v>26</v>
      </c>
      <c r="L1542" s="98"/>
      <c r="M1542" s="98"/>
      <c r="N1542" s="60">
        <v>0</v>
      </c>
      <c r="O1542" s="60">
        <v>0</v>
      </c>
      <c r="P1542" s="60">
        <v>0</v>
      </c>
      <c r="Q1542" s="60">
        <v>9.923762</v>
      </c>
      <c r="R1542" s="48">
        <f t="shared" si="991"/>
        <v>9.923762</v>
      </c>
      <c r="S1542" s="33"/>
    </row>
    <row r="1543" spans="1:19" s="6" customFormat="1" ht="25.5">
      <c r="A1543" s="466"/>
      <c r="B1543" s="459"/>
      <c r="C1543" s="455"/>
      <c r="D1543" s="455"/>
      <c r="E1543" s="455"/>
      <c r="F1543" s="455"/>
      <c r="G1543" s="532"/>
      <c r="H1543" s="455"/>
      <c r="I1543" s="201" t="s">
        <v>290</v>
      </c>
      <c r="J1543" s="462"/>
      <c r="K1543" s="98" t="s">
        <v>147</v>
      </c>
      <c r="L1543" s="98"/>
      <c r="M1543" s="98"/>
      <c r="N1543" s="60">
        <v>0</v>
      </c>
      <c r="O1543" s="60">
        <v>0</v>
      </c>
      <c r="P1543" s="60">
        <v>0</v>
      </c>
      <c r="Q1543" s="60">
        <v>50</v>
      </c>
      <c r="R1543" s="48">
        <f t="shared" si="991"/>
        <v>50</v>
      </c>
      <c r="S1543" s="33"/>
    </row>
    <row r="1544" spans="1:19" s="6" customFormat="1" ht="15" customHeight="1">
      <c r="A1544" s="464">
        <v>12</v>
      </c>
      <c r="B1544" s="457" t="s">
        <v>303</v>
      </c>
      <c r="C1544" s="455"/>
      <c r="D1544" s="455"/>
      <c r="E1544" s="455"/>
      <c r="F1544" s="455"/>
      <c r="G1544" s="532"/>
      <c r="H1544" s="455"/>
      <c r="I1544" s="198" t="s">
        <v>22</v>
      </c>
      <c r="J1544" s="460">
        <v>124</v>
      </c>
      <c r="K1544" s="66"/>
      <c r="L1544" s="66"/>
      <c r="M1544" s="66"/>
      <c r="N1544" s="43">
        <f>N1545+N1552+N1557+N1549+N1554</f>
        <v>0</v>
      </c>
      <c r="O1544" s="43">
        <f t="shared" ref="O1544:Q1544" si="1005">O1545+O1552+O1557+O1549+O1554</f>
        <v>23.308185000000002</v>
      </c>
      <c r="P1544" s="43">
        <f t="shared" si="1005"/>
        <v>92.660133000000002</v>
      </c>
      <c r="Q1544" s="43">
        <f t="shared" si="1005"/>
        <v>88.957643000000004</v>
      </c>
      <c r="R1544" s="43">
        <f>Q1544+P1544+O1544+N1544</f>
        <v>204.925961</v>
      </c>
      <c r="S1544" s="41"/>
    </row>
    <row r="1545" spans="1:19" s="6" customFormat="1" ht="38.25">
      <c r="A1545" s="465"/>
      <c r="B1545" s="458"/>
      <c r="C1545" s="455"/>
      <c r="D1545" s="455"/>
      <c r="E1545" s="455"/>
      <c r="F1545" s="455"/>
      <c r="G1545" s="532"/>
      <c r="H1545" s="455"/>
      <c r="I1545" s="54" t="s">
        <v>179</v>
      </c>
      <c r="J1545" s="461"/>
      <c r="K1545" s="97" t="s">
        <v>24</v>
      </c>
      <c r="L1545" s="97"/>
      <c r="M1545" s="97"/>
      <c r="N1545" s="63">
        <f t="shared" ref="N1545" si="1006">N1547+N1548+N1546</f>
        <v>0</v>
      </c>
      <c r="O1545" s="63">
        <f t="shared" ref="O1545" si="1007">O1547+O1548+O1546</f>
        <v>16.308285000000001</v>
      </c>
      <c r="P1545" s="63">
        <f t="shared" ref="P1545" si="1008">P1547+P1548+P1546</f>
        <v>65.084691000000007</v>
      </c>
      <c r="Q1545" s="63">
        <f t="shared" ref="Q1545" si="1009">Q1547+Q1548+Q1546</f>
        <v>52.729644</v>
      </c>
      <c r="R1545" s="48">
        <f t="shared" ref="R1545:R1558" si="1010">Q1545+P1545+N1545+O1545</f>
        <v>134.12262000000001</v>
      </c>
      <c r="S1545" s="33"/>
    </row>
    <row r="1546" spans="1:19" s="6" customFormat="1" ht="25.5">
      <c r="A1546" s="465"/>
      <c r="B1546" s="458"/>
      <c r="C1546" s="455"/>
      <c r="D1546" s="455"/>
      <c r="E1546" s="455"/>
      <c r="F1546" s="455"/>
      <c r="G1546" s="532"/>
      <c r="H1546" s="455"/>
      <c r="I1546" s="188" t="s">
        <v>34</v>
      </c>
      <c r="J1546" s="461"/>
      <c r="K1546" s="98" t="s">
        <v>35</v>
      </c>
      <c r="L1546" s="98"/>
      <c r="M1546" s="98"/>
      <c r="N1546" s="60">
        <v>0</v>
      </c>
      <c r="O1546" s="60">
        <v>0</v>
      </c>
      <c r="P1546" s="60">
        <v>3.3000000000000002E-2</v>
      </c>
      <c r="Q1546" s="60">
        <v>0</v>
      </c>
      <c r="R1546" s="48">
        <f t="shared" si="1010"/>
        <v>3.3000000000000002E-2</v>
      </c>
      <c r="S1546" s="33"/>
    </row>
    <row r="1547" spans="1:19" s="6" customFormat="1" ht="15">
      <c r="A1547" s="465"/>
      <c r="B1547" s="458"/>
      <c r="C1547" s="455"/>
      <c r="D1547" s="455"/>
      <c r="E1547" s="455"/>
      <c r="F1547" s="455"/>
      <c r="G1547" s="532"/>
      <c r="H1547" s="455"/>
      <c r="I1547" s="201" t="s">
        <v>25</v>
      </c>
      <c r="J1547" s="461"/>
      <c r="K1547" s="73" t="s">
        <v>26</v>
      </c>
      <c r="L1547" s="313"/>
      <c r="M1547" s="313"/>
      <c r="N1547" s="60">
        <v>0</v>
      </c>
      <c r="O1547" s="60">
        <v>12.707285000000001</v>
      </c>
      <c r="P1547" s="60">
        <v>60.116391</v>
      </c>
      <c r="Q1547" s="60">
        <v>52.729644</v>
      </c>
      <c r="R1547" s="48">
        <f t="shared" si="1010"/>
        <v>125.55332</v>
      </c>
      <c r="S1547" s="33"/>
    </row>
    <row r="1548" spans="1:19" s="6" customFormat="1" ht="25.5">
      <c r="A1548" s="465"/>
      <c r="B1548" s="458"/>
      <c r="C1548" s="455"/>
      <c r="D1548" s="455"/>
      <c r="E1548" s="455"/>
      <c r="F1548" s="455"/>
      <c r="G1548" s="532"/>
      <c r="H1548" s="455"/>
      <c r="I1548" s="201" t="s">
        <v>290</v>
      </c>
      <c r="J1548" s="461"/>
      <c r="K1548" s="98" t="s">
        <v>147</v>
      </c>
      <c r="L1548" s="98"/>
      <c r="M1548" s="98"/>
      <c r="N1548" s="60">
        <v>0</v>
      </c>
      <c r="O1548" s="60">
        <v>3.601</v>
      </c>
      <c r="P1548" s="60">
        <v>4.9352999999999998</v>
      </c>
      <c r="Q1548" s="60">
        <v>0</v>
      </c>
      <c r="R1548" s="48">
        <f t="shared" si="1010"/>
        <v>8.5363000000000007</v>
      </c>
      <c r="S1548" s="33"/>
    </row>
    <row r="1549" spans="1:19" s="6" customFormat="1" ht="25.5">
      <c r="A1549" s="465"/>
      <c r="B1549" s="458"/>
      <c r="C1549" s="455"/>
      <c r="D1549" s="455"/>
      <c r="E1549" s="455"/>
      <c r="F1549" s="455"/>
      <c r="G1549" s="532"/>
      <c r="H1549" s="455"/>
      <c r="I1549" s="199" t="s">
        <v>181</v>
      </c>
      <c r="J1549" s="461"/>
      <c r="K1549" s="55" t="s">
        <v>90</v>
      </c>
      <c r="L1549" s="55"/>
      <c r="M1549" s="55"/>
      <c r="N1549" s="63">
        <f>N1550+N1551</f>
        <v>0</v>
      </c>
      <c r="O1549" s="63">
        <f t="shared" ref="O1549" si="1011">O1550+O1551</f>
        <v>0</v>
      </c>
      <c r="P1549" s="63">
        <f t="shared" ref="P1549" si="1012">P1550+P1551</f>
        <v>0</v>
      </c>
      <c r="Q1549" s="63">
        <f t="shared" ref="Q1549" si="1013">Q1550+Q1551</f>
        <v>0</v>
      </c>
      <c r="R1549" s="48">
        <f t="shared" si="1010"/>
        <v>0</v>
      </c>
      <c r="S1549" s="33"/>
    </row>
    <row r="1550" spans="1:19" s="6" customFormat="1" ht="15">
      <c r="A1550" s="465"/>
      <c r="B1550" s="458"/>
      <c r="C1550" s="455"/>
      <c r="D1550" s="455"/>
      <c r="E1550" s="455"/>
      <c r="F1550" s="455"/>
      <c r="G1550" s="532"/>
      <c r="H1550" s="455"/>
      <c r="I1550" s="201" t="s">
        <v>25</v>
      </c>
      <c r="J1550" s="461"/>
      <c r="K1550" s="73" t="s">
        <v>26</v>
      </c>
      <c r="L1550" s="313"/>
      <c r="M1550" s="313"/>
      <c r="N1550" s="60">
        <v>0</v>
      </c>
      <c r="O1550" s="60">
        <v>0</v>
      </c>
      <c r="P1550" s="60">
        <v>0</v>
      </c>
      <c r="Q1550" s="60">
        <v>0</v>
      </c>
      <c r="R1550" s="48">
        <f t="shared" si="1010"/>
        <v>0</v>
      </c>
      <c r="S1550" s="33"/>
    </row>
    <row r="1551" spans="1:19" s="6" customFormat="1" ht="25.5">
      <c r="A1551" s="465"/>
      <c r="B1551" s="458"/>
      <c r="C1551" s="455"/>
      <c r="D1551" s="455"/>
      <c r="E1551" s="455"/>
      <c r="F1551" s="455"/>
      <c r="G1551" s="532"/>
      <c r="H1551" s="455"/>
      <c r="I1551" s="201" t="s">
        <v>290</v>
      </c>
      <c r="J1551" s="461"/>
      <c r="K1551" s="98" t="s">
        <v>147</v>
      </c>
      <c r="L1551" s="98"/>
      <c r="M1551" s="98"/>
      <c r="N1551" s="60">
        <v>0</v>
      </c>
      <c r="O1551" s="60">
        <v>0</v>
      </c>
      <c r="P1551" s="60">
        <v>0</v>
      </c>
      <c r="Q1551" s="60">
        <v>0</v>
      </c>
      <c r="R1551" s="48">
        <f t="shared" si="1010"/>
        <v>0</v>
      </c>
      <c r="S1551" s="33"/>
    </row>
    <row r="1552" spans="1:19" s="6" customFormat="1" ht="25.5">
      <c r="A1552" s="465"/>
      <c r="B1552" s="458"/>
      <c r="C1552" s="455"/>
      <c r="D1552" s="455"/>
      <c r="E1552" s="455"/>
      <c r="F1552" s="455"/>
      <c r="G1552" s="532"/>
      <c r="H1552" s="455"/>
      <c r="I1552" s="199" t="s">
        <v>149</v>
      </c>
      <c r="J1552" s="461"/>
      <c r="K1552" s="55" t="s">
        <v>39</v>
      </c>
      <c r="L1552" s="55"/>
      <c r="M1552" s="55"/>
      <c r="N1552" s="63">
        <f>N1553</f>
        <v>0</v>
      </c>
      <c r="O1552" s="63">
        <f t="shared" ref="O1552" si="1014">O1553</f>
        <v>0</v>
      </c>
      <c r="P1552" s="63">
        <f t="shared" ref="P1552" si="1015">P1553</f>
        <v>1.4443999999999999</v>
      </c>
      <c r="Q1552" s="63">
        <f t="shared" ref="Q1552" si="1016">Q1553</f>
        <v>3.125</v>
      </c>
      <c r="R1552" s="48">
        <f t="shared" si="1010"/>
        <v>4.5693999999999999</v>
      </c>
      <c r="S1552" s="33"/>
    </row>
    <row r="1553" spans="1:19" s="6" customFormat="1" ht="15">
      <c r="A1553" s="465"/>
      <c r="B1553" s="458"/>
      <c r="C1553" s="455"/>
      <c r="D1553" s="455"/>
      <c r="E1553" s="455"/>
      <c r="F1553" s="455"/>
      <c r="G1553" s="532"/>
      <c r="H1553" s="455"/>
      <c r="I1553" s="201" t="s">
        <v>25</v>
      </c>
      <c r="J1553" s="461"/>
      <c r="K1553" s="73" t="s">
        <v>26</v>
      </c>
      <c r="L1553" s="313"/>
      <c r="M1553" s="313"/>
      <c r="N1553" s="60">
        <v>0</v>
      </c>
      <c r="O1553" s="60">
        <v>0</v>
      </c>
      <c r="P1553" s="60">
        <v>1.4443999999999999</v>
      </c>
      <c r="Q1553" s="60">
        <v>3.125</v>
      </c>
      <c r="R1553" s="48">
        <f t="shared" si="1010"/>
        <v>4.5693999999999999</v>
      </c>
      <c r="S1553" s="33"/>
    </row>
    <row r="1554" spans="1:19" s="6" customFormat="1" ht="25.5">
      <c r="A1554" s="465"/>
      <c r="B1554" s="458"/>
      <c r="C1554" s="455"/>
      <c r="D1554" s="455"/>
      <c r="E1554" s="455"/>
      <c r="F1554" s="455"/>
      <c r="G1554" s="532"/>
      <c r="H1554" s="455"/>
      <c r="I1554" s="199" t="s">
        <v>182</v>
      </c>
      <c r="J1554" s="461"/>
      <c r="K1554" s="55" t="s">
        <v>35</v>
      </c>
      <c r="L1554" s="55"/>
      <c r="M1554" s="55"/>
      <c r="N1554" s="63">
        <f>N1555+N1556</f>
        <v>0</v>
      </c>
      <c r="O1554" s="63">
        <f t="shared" ref="O1554" si="1017">O1555+O1556</f>
        <v>6.9999000000000002</v>
      </c>
      <c r="P1554" s="63">
        <f t="shared" ref="P1554" si="1018">P1555+P1556</f>
        <v>24.688867999999999</v>
      </c>
      <c r="Q1554" s="63">
        <f t="shared" ref="Q1554" si="1019">Q1555+Q1556</f>
        <v>24.912998999999999</v>
      </c>
      <c r="R1554" s="48">
        <f t="shared" si="1010"/>
        <v>56.601766999999995</v>
      </c>
      <c r="S1554" s="33"/>
    </row>
    <row r="1555" spans="1:19" s="6" customFormat="1" ht="15">
      <c r="A1555" s="465"/>
      <c r="B1555" s="458"/>
      <c r="C1555" s="455"/>
      <c r="D1555" s="455"/>
      <c r="E1555" s="455"/>
      <c r="F1555" s="455"/>
      <c r="G1555" s="532"/>
      <c r="H1555" s="455"/>
      <c r="I1555" s="201" t="s">
        <v>25</v>
      </c>
      <c r="J1555" s="461"/>
      <c r="K1555" s="98" t="s">
        <v>26</v>
      </c>
      <c r="L1555" s="98"/>
      <c r="M1555" s="98"/>
      <c r="N1555" s="60">
        <v>0</v>
      </c>
      <c r="O1555" s="60">
        <v>0</v>
      </c>
      <c r="P1555" s="60">
        <v>11.774869000000001</v>
      </c>
      <c r="Q1555" s="60">
        <v>6.96</v>
      </c>
      <c r="R1555" s="48">
        <f t="shared" si="1010"/>
        <v>18.734869</v>
      </c>
      <c r="S1555" s="33"/>
    </row>
    <row r="1556" spans="1:19" s="6" customFormat="1" ht="25.5">
      <c r="A1556" s="465"/>
      <c r="B1556" s="458"/>
      <c r="C1556" s="455"/>
      <c r="D1556" s="455"/>
      <c r="E1556" s="455"/>
      <c r="F1556" s="455"/>
      <c r="G1556" s="532"/>
      <c r="H1556" s="455"/>
      <c r="I1556" s="201" t="s">
        <v>290</v>
      </c>
      <c r="J1556" s="461"/>
      <c r="K1556" s="98" t="s">
        <v>147</v>
      </c>
      <c r="L1556" s="98"/>
      <c r="M1556" s="98"/>
      <c r="N1556" s="60">
        <v>0</v>
      </c>
      <c r="O1556" s="60">
        <v>6.9999000000000002</v>
      </c>
      <c r="P1556" s="60">
        <v>12.913999</v>
      </c>
      <c r="Q1556" s="60">
        <v>17.952998999999998</v>
      </c>
      <c r="R1556" s="48">
        <f t="shared" si="1010"/>
        <v>37.866897999999999</v>
      </c>
      <c r="S1556" s="33"/>
    </row>
    <row r="1557" spans="1:19" s="6" customFormat="1" ht="25.5">
      <c r="A1557" s="465"/>
      <c r="B1557" s="458"/>
      <c r="C1557" s="455"/>
      <c r="D1557" s="455"/>
      <c r="E1557" s="455"/>
      <c r="F1557" s="455"/>
      <c r="G1557" s="532"/>
      <c r="H1557" s="455"/>
      <c r="I1557" s="199" t="s">
        <v>27</v>
      </c>
      <c r="J1557" s="461"/>
      <c r="K1557" s="55" t="s">
        <v>131</v>
      </c>
      <c r="L1557" s="55"/>
      <c r="M1557" s="55"/>
      <c r="N1557" s="63">
        <f>N1558</f>
        <v>0</v>
      </c>
      <c r="O1557" s="63">
        <f t="shared" ref="O1557" si="1020">O1558</f>
        <v>0</v>
      </c>
      <c r="P1557" s="63">
        <f t="shared" ref="P1557" si="1021">P1558</f>
        <v>1.4421740000000001</v>
      </c>
      <c r="Q1557" s="63">
        <f t="shared" ref="Q1557" si="1022">Q1558</f>
        <v>8.19</v>
      </c>
      <c r="R1557" s="48">
        <f t="shared" si="1010"/>
        <v>9.6321739999999991</v>
      </c>
      <c r="S1557" s="33"/>
    </row>
    <row r="1558" spans="1:19" s="6" customFormat="1" ht="15">
      <c r="A1558" s="466"/>
      <c r="B1558" s="459"/>
      <c r="C1558" s="455"/>
      <c r="D1558" s="455"/>
      <c r="E1558" s="455"/>
      <c r="F1558" s="455"/>
      <c r="G1558" s="532"/>
      <c r="H1558" s="455"/>
      <c r="I1558" s="201" t="s">
        <v>25</v>
      </c>
      <c r="J1558" s="462"/>
      <c r="K1558" s="73" t="s">
        <v>26</v>
      </c>
      <c r="L1558" s="313"/>
      <c r="M1558" s="313"/>
      <c r="N1558" s="60">
        <v>0</v>
      </c>
      <c r="O1558" s="60">
        <v>0</v>
      </c>
      <c r="P1558" s="60">
        <v>1.4421740000000001</v>
      </c>
      <c r="Q1558" s="60">
        <v>8.19</v>
      </c>
      <c r="R1558" s="48">
        <f t="shared" si="1010"/>
        <v>9.6321739999999991</v>
      </c>
      <c r="S1558" s="33"/>
    </row>
    <row r="1559" spans="1:19" s="6" customFormat="1" ht="15" customHeight="1">
      <c r="A1559" s="464">
        <v>13</v>
      </c>
      <c r="B1559" s="457" t="s">
        <v>304</v>
      </c>
      <c r="C1559" s="455"/>
      <c r="D1559" s="455"/>
      <c r="E1559" s="455"/>
      <c r="F1559" s="455"/>
      <c r="G1559" s="532"/>
      <c r="H1559" s="455"/>
      <c r="I1559" s="198" t="s">
        <v>22</v>
      </c>
      <c r="J1559" s="460">
        <v>124</v>
      </c>
      <c r="K1559" s="66"/>
      <c r="L1559" s="66"/>
      <c r="M1559" s="66"/>
      <c r="N1559" s="43">
        <f>N1560+N1567+N1574+N1564+N1569</f>
        <v>0</v>
      </c>
      <c r="O1559" s="43">
        <f>O1560+O1567+O1574+O1564+O1569+O1572</f>
        <v>17.0916</v>
      </c>
      <c r="P1559" s="43">
        <f t="shared" ref="P1559:Q1559" si="1023">P1560+P1567+P1574+P1564+P1569+P1572</f>
        <v>106.01490100000001</v>
      </c>
      <c r="Q1559" s="43">
        <f t="shared" si="1023"/>
        <v>91.609951000000009</v>
      </c>
      <c r="R1559" s="43">
        <f>Q1559+P1559+O1559+N1559</f>
        <v>214.71645200000003</v>
      </c>
      <c r="S1559" s="41"/>
    </row>
    <row r="1560" spans="1:19" s="6" customFormat="1" ht="38.25">
      <c r="A1560" s="465"/>
      <c r="B1560" s="458"/>
      <c r="C1560" s="455"/>
      <c r="D1560" s="455"/>
      <c r="E1560" s="455"/>
      <c r="F1560" s="455"/>
      <c r="G1560" s="532"/>
      <c r="H1560" s="455"/>
      <c r="I1560" s="54" t="s">
        <v>179</v>
      </c>
      <c r="J1560" s="461"/>
      <c r="K1560" s="97" t="s">
        <v>24</v>
      </c>
      <c r="L1560" s="97"/>
      <c r="M1560" s="97"/>
      <c r="N1560" s="63">
        <f t="shared" ref="N1560" si="1024">N1562+N1563+N1561</f>
        <v>0</v>
      </c>
      <c r="O1560" s="63">
        <f t="shared" ref="O1560" si="1025">O1562+O1563+O1561</f>
        <v>12.6516</v>
      </c>
      <c r="P1560" s="63">
        <f t="shared" ref="P1560" si="1026">P1562+P1563+P1561</f>
        <v>81.297431000000003</v>
      </c>
      <c r="Q1560" s="63">
        <f t="shared" ref="Q1560" si="1027">Q1562+Q1563+Q1561</f>
        <v>62.090505</v>
      </c>
      <c r="R1560" s="48">
        <f t="shared" ref="R1560:R1575" si="1028">Q1560+P1560+N1560+O1560</f>
        <v>156.039536</v>
      </c>
      <c r="S1560" s="33"/>
    </row>
    <row r="1561" spans="1:19" s="6" customFormat="1" ht="25.5">
      <c r="A1561" s="465"/>
      <c r="B1561" s="458"/>
      <c r="C1561" s="455"/>
      <c r="D1561" s="455"/>
      <c r="E1561" s="455"/>
      <c r="F1561" s="455"/>
      <c r="G1561" s="532"/>
      <c r="H1561" s="455"/>
      <c r="I1561" s="188" t="s">
        <v>34</v>
      </c>
      <c r="J1561" s="461"/>
      <c r="K1561" s="98" t="s">
        <v>35</v>
      </c>
      <c r="L1561" s="98"/>
      <c r="M1561" s="98"/>
      <c r="N1561" s="60">
        <v>0</v>
      </c>
      <c r="O1561" s="60">
        <v>0</v>
      </c>
      <c r="P1561" s="60">
        <v>4.2999999999999997E-2</v>
      </c>
      <c r="Q1561" s="60">
        <v>0</v>
      </c>
      <c r="R1561" s="48">
        <f t="shared" si="1028"/>
        <v>4.2999999999999997E-2</v>
      </c>
      <c r="S1561" s="33"/>
    </row>
    <row r="1562" spans="1:19" s="6" customFormat="1" ht="15">
      <c r="A1562" s="465"/>
      <c r="B1562" s="458"/>
      <c r="C1562" s="455"/>
      <c r="D1562" s="455"/>
      <c r="E1562" s="455"/>
      <c r="F1562" s="455"/>
      <c r="G1562" s="532"/>
      <c r="H1562" s="455"/>
      <c r="I1562" s="201" t="s">
        <v>25</v>
      </c>
      <c r="J1562" s="461"/>
      <c r="K1562" s="73" t="s">
        <v>26</v>
      </c>
      <c r="L1562" s="313"/>
      <c r="M1562" s="313"/>
      <c r="N1562" s="60">
        <v>0</v>
      </c>
      <c r="O1562" s="60">
        <v>12.6516</v>
      </c>
      <c r="P1562" s="60">
        <v>75.158800999999997</v>
      </c>
      <c r="Q1562" s="60">
        <v>62.090505</v>
      </c>
      <c r="R1562" s="48">
        <f t="shared" si="1028"/>
        <v>149.90090599999999</v>
      </c>
      <c r="S1562" s="33"/>
    </row>
    <row r="1563" spans="1:19" s="6" customFormat="1" ht="25.5">
      <c r="A1563" s="465"/>
      <c r="B1563" s="458"/>
      <c r="C1563" s="455"/>
      <c r="D1563" s="455"/>
      <c r="E1563" s="455"/>
      <c r="F1563" s="455"/>
      <c r="G1563" s="532"/>
      <c r="H1563" s="455"/>
      <c r="I1563" s="201" t="s">
        <v>290</v>
      </c>
      <c r="J1563" s="461"/>
      <c r="K1563" s="98" t="s">
        <v>147</v>
      </c>
      <c r="L1563" s="98"/>
      <c r="M1563" s="98"/>
      <c r="N1563" s="60">
        <v>0</v>
      </c>
      <c r="O1563" s="60">
        <v>0</v>
      </c>
      <c r="P1563" s="60">
        <v>6.0956299999999999</v>
      </c>
      <c r="Q1563" s="60">
        <v>0</v>
      </c>
      <c r="R1563" s="48">
        <f t="shared" si="1028"/>
        <v>6.0956299999999999</v>
      </c>
      <c r="S1563" s="33"/>
    </row>
    <row r="1564" spans="1:19" s="6" customFormat="1" ht="25.5">
      <c r="A1564" s="465"/>
      <c r="B1564" s="458"/>
      <c r="C1564" s="455"/>
      <c r="D1564" s="455"/>
      <c r="E1564" s="455"/>
      <c r="F1564" s="455"/>
      <c r="G1564" s="532"/>
      <c r="H1564" s="455"/>
      <c r="I1564" s="199" t="s">
        <v>181</v>
      </c>
      <c r="J1564" s="461"/>
      <c r="K1564" s="55" t="s">
        <v>90</v>
      </c>
      <c r="L1564" s="55"/>
      <c r="M1564" s="55"/>
      <c r="N1564" s="63">
        <f>N1565+N1566</f>
        <v>0</v>
      </c>
      <c r="O1564" s="63">
        <f t="shared" ref="O1564" si="1029">O1565+O1566</f>
        <v>0</v>
      </c>
      <c r="P1564" s="63">
        <f t="shared" ref="P1564" si="1030">P1565+P1566</f>
        <v>10.173990999999999</v>
      </c>
      <c r="Q1564" s="63">
        <f t="shared" ref="Q1564" si="1031">Q1565+Q1566</f>
        <v>4</v>
      </c>
      <c r="R1564" s="48">
        <f t="shared" si="1028"/>
        <v>14.173990999999999</v>
      </c>
      <c r="S1564" s="33"/>
    </row>
    <row r="1565" spans="1:19" s="6" customFormat="1" ht="15">
      <c r="A1565" s="465"/>
      <c r="B1565" s="458"/>
      <c r="C1565" s="455"/>
      <c r="D1565" s="455"/>
      <c r="E1565" s="455"/>
      <c r="F1565" s="455"/>
      <c r="G1565" s="532"/>
      <c r="H1565" s="455"/>
      <c r="I1565" s="201" t="s">
        <v>25</v>
      </c>
      <c r="J1565" s="461"/>
      <c r="K1565" s="73" t="s">
        <v>26</v>
      </c>
      <c r="L1565" s="313"/>
      <c r="M1565" s="313"/>
      <c r="N1565" s="60">
        <v>0</v>
      </c>
      <c r="O1565" s="60">
        <v>0</v>
      </c>
      <c r="P1565" s="60">
        <v>10.173990999999999</v>
      </c>
      <c r="Q1565" s="60">
        <v>4</v>
      </c>
      <c r="R1565" s="48">
        <f t="shared" si="1028"/>
        <v>14.173990999999999</v>
      </c>
      <c r="S1565" s="33"/>
    </row>
    <row r="1566" spans="1:19" s="6" customFormat="1" ht="25.5">
      <c r="A1566" s="465"/>
      <c r="B1566" s="458"/>
      <c r="C1566" s="455"/>
      <c r="D1566" s="455"/>
      <c r="E1566" s="455"/>
      <c r="F1566" s="455"/>
      <c r="G1566" s="532"/>
      <c r="H1566" s="455"/>
      <c r="I1566" s="201" t="s">
        <v>290</v>
      </c>
      <c r="J1566" s="461"/>
      <c r="K1566" s="98" t="s">
        <v>147</v>
      </c>
      <c r="L1566" s="98"/>
      <c r="M1566" s="98"/>
      <c r="N1566" s="60">
        <v>0</v>
      </c>
      <c r="O1566" s="60">
        <v>0</v>
      </c>
      <c r="P1566" s="60">
        <v>0</v>
      </c>
      <c r="Q1566" s="60">
        <v>0</v>
      </c>
      <c r="R1566" s="48">
        <f t="shared" si="1028"/>
        <v>0</v>
      </c>
      <c r="S1566" s="33"/>
    </row>
    <row r="1567" spans="1:19" s="6" customFormat="1" ht="25.5">
      <c r="A1567" s="465"/>
      <c r="B1567" s="458"/>
      <c r="C1567" s="455"/>
      <c r="D1567" s="455"/>
      <c r="E1567" s="455"/>
      <c r="F1567" s="455"/>
      <c r="G1567" s="532"/>
      <c r="H1567" s="455"/>
      <c r="I1567" s="199" t="s">
        <v>149</v>
      </c>
      <c r="J1567" s="461"/>
      <c r="K1567" s="55" t="s">
        <v>39</v>
      </c>
      <c r="L1567" s="55"/>
      <c r="M1567" s="55"/>
      <c r="N1567" s="63">
        <f>N1568</f>
        <v>0</v>
      </c>
      <c r="O1567" s="63">
        <f t="shared" ref="O1567:P1567" si="1032">O1568</f>
        <v>0</v>
      </c>
      <c r="P1567" s="63">
        <f t="shared" si="1032"/>
        <v>1.5</v>
      </c>
      <c r="Q1567" s="63">
        <f t="shared" ref="Q1567" si="1033">Q1568</f>
        <v>4</v>
      </c>
      <c r="R1567" s="48">
        <f t="shared" si="1028"/>
        <v>5.5</v>
      </c>
      <c r="S1567" s="33"/>
    </row>
    <row r="1568" spans="1:19" s="6" customFormat="1" ht="15">
      <c r="A1568" s="465"/>
      <c r="B1568" s="458"/>
      <c r="C1568" s="455"/>
      <c r="D1568" s="455"/>
      <c r="E1568" s="455"/>
      <c r="F1568" s="455"/>
      <c r="G1568" s="532"/>
      <c r="H1568" s="455"/>
      <c r="I1568" s="201" t="s">
        <v>25</v>
      </c>
      <c r="J1568" s="461"/>
      <c r="K1568" s="73" t="s">
        <v>26</v>
      </c>
      <c r="L1568" s="313"/>
      <c r="M1568" s="313"/>
      <c r="N1568" s="60">
        <v>0</v>
      </c>
      <c r="O1568" s="60">
        <v>0</v>
      </c>
      <c r="P1568" s="60">
        <v>1.5</v>
      </c>
      <c r="Q1568" s="60">
        <v>4</v>
      </c>
      <c r="R1568" s="48">
        <f t="shared" si="1028"/>
        <v>5.5</v>
      </c>
      <c r="S1568" s="33"/>
    </row>
    <row r="1569" spans="1:19" s="6" customFormat="1" ht="25.5">
      <c r="A1569" s="465"/>
      <c r="B1569" s="458"/>
      <c r="C1569" s="455"/>
      <c r="D1569" s="455"/>
      <c r="E1569" s="455"/>
      <c r="F1569" s="455"/>
      <c r="G1569" s="532"/>
      <c r="H1569" s="455"/>
      <c r="I1569" s="199" t="s">
        <v>182</v>
      </c>
      <c r="J1569" s="461"/>
      <c r="K1569" s="55" t="s">
        <v>35</v>
      </c>
      <c r="L1569" s="55"/>
      <c r="M1569" s="55"/>
      <c r="N1569" s="63">
        <f>N1570+N1571</f>
        <v>0</v>
      </c>
      <c r="O1569" s="63">
        <f t="shared" ref="O1569" si="1034">O1570+O1571</f>
        <v>0</v>
      </c>
      <c r="P1569" s="63">
        <f t="shared" ref="P1569" si="1035">P1570+P1571</f>
        <v>11</v>
      </c>
      <c r="Q1569" s="63">
        <f t="shared" ref="Q1569" si="1036">Q1570+Q1571</f>
        <v>13.329446000000001</v>
      </c>
      <c r="R1569" s="48">
        <f t="shared" si="1028"/>
        <v>24.329446000000001</v>
      </c>
      <c r="S1569" s="33"/>
    </row>
    <row r="1570" spans="1:19" s="6" customFormat="1" ht="15">
      <c r="A1570" s="465"/>
      <c r="B1570" s="458"/>
      <c r="C1570" s="455"/>
      <c r="D1570" s="455"/>
      <c r="E1570" s="455"/>
      <c r="F1570" s="455"/>
      <c r="G1570" s="532"/>
      <c r="H1570" s="455"/>
      <c r="I1570" s="201" t="s">
        <v>25</v>
      </c>
      <c r="J1570" s="461"/>
      <c r="K1570" s="98" t="s">
        <v>26</v>
      </c>
      <c r="L1570" s="98"/>
      <c r="M1570" s="98"/>
      <c r="N1570" s="60">
        <v>0</v>
      </c>
      <c r="O1570" s="60">
        <v>0</v>
      </c>
      <c r="P1570" s="60">
        <v>11</v>
      </c>
      <c r="Q1570" s="60">
        <v>13.329446000000001</v>
      </c>
      <c r="R1570" s="48">
        <f t="shared" si="1028"/>
        <v>24.329446000000001</v>
      </c>
      <c r="S1570" s="33"/>
    </row>
    <row r="1571" spans="1:19" s="6" customFormat="1" ht="25.5">
      <c r="A1571" s="465"/>
      <c r="B1571" s="458"/>
      <c r="C1571" s="455"/>
      <c r="D1571" s="455"/>
      <c r="E1571" s="455"/>
      <c r="F1571" s="455"/>
      <c r="G1571" s="532"/>
      <c r="H1571" s="455"/>
      <c r="I1571" s="201" t="s">
        <v>290</v>
      </c>
      <c r="J1571" s="461"/>
      <c r="K1571" s="98" t="s">
        <v>147</v>
      </c>
      <c r="L1571" s="98"/>
      <c r="M1571" s="98"/>
      <c r="N1571" s="60">
        <v>0</v>
      </c>
      <c r="O1571" s="60">
        <v>0</v>
      </c>
      <c r="P1571" s="60">
        <v>0</v>
      </c>
      <c r="Q1571" s="60">
        <v>0</v>
      </c>
      <c r="R1571" s="48">
        <f t="shared" si="1028"/>
        <v>0</v>
      </c>
      <c r="S1571" s="33"/>
    </row>
    <row r="1572" spans="1:19" s="6" customFormat="1" ht="51">
      <c r="A1572" s="465"/>
      <c r="B1572" s="458"/>
      <c r="C1572" s="455"/>
      <c r="D1572" s="455"/>
      <c r="E1572" s="455"/>
      <c r="F1572" s="455"/>
      <c r="G1572" s="532"/>
      <c r="H1572" s="455"/>
      <c r="I1572" s="199" t="s">
        <v>299</v>
      </c>
      <c r="J1572" s="461"/>
      <c r="K1572" s="55" t="s">
        <v>186</v>
      </c>
      <c r="L1572" s="55"/>
      <c r="M1572" s="55"/>
      <c r="N1572" s="63">
        <f t="shared" ref="N1572:Q1572" si="1037">N1573</f>
        <v>0</v>
      </c>
      <c r="O1572" s="63">
        <f t="shared" si="1037"/>
        <v>4</v>
      </c>
      <c r="P1572" s="63">
        <f t="shared" si="1037"/>
        <v>0.09</v>
      </c>
      <c r="Q1572" s="63">
        <f t="shared" si="1037"/>
        <v>0</v>
      </c>
      <c r="R1572" s="48">
        <f t="shared" si="1028"/>
        <v>4.09</v>
      </c>
      <c r="S1572" s="33"/>
    </row>
    <row r="1573" spans="1:19" s="6" customFormat="1" ht="15">
      <c r="A1573" s="465"/>
      <c r="B1573" s="458"/>
      <c r="C1573" s="455"/>
      <c r="D1573" s="455"/>
      <c r="E1573" s="455"/>
      <c r="F1573" s="455"/>
      <c r="G1573" s="532"/>
      <c r="H1573" s="455"/>
      <c r="I1573" s="201" t="s">
        <v>25</v>
      </c>
      <c r="J1573" s="461"/>
      <c r="K1573" s="98" t="s">
        <v>26</v>
      </c>
      <c r="L1573" s="98"/>
      <c r="M1573" s="98"/>
      <c r="N1573" s="60">
        <v>0</v>
      </c>
      <c r="O1573" s="60">
        <v>4</v>
      </c>
      <c r="P1573" s="60">
        <v>0.09</v>
      </c>
      <c r="Q1573" s="60">
        <v>0</v>
      </c>
      <c r="R1573" s="48">
        <f t="shared" si="1028"/>
        <v>4.09</v>
      </c>
      <c r="S1573" s="33"/>
    </row>
    <row r="1574" spans="1:19" s="6" customFormat="1" ht="25.5">
      <c r="A1574" s="465"/>
      <c r="B1574" s="458"/>
      <c r="C1574" s="455"/>
      <c r="D1574" s="455"/>
      <c r="E1574" s="455"/>
      <c r="F1574" s="455"/>
      <c r="G1574" s="532"/>
      <c r="H1574" s="455"/>
      <c r="I1574" s="199" t="s">
        <v>27</v>
      </c>
      <c r="J1574" s="461"/>
      <c r="K1574" s="55" t="s">
        <v>131</v>
      </c>
      <c r="L1574" s="55"/>
      <c r="M1574" s="55"/>
      <c r="N1574" s="63">
        <f>N1575</f>
        <v>0</v>
      </c>
      <c r="O1574" s="63">
        <f t="shared" ref="O1574" si="1038">O1575</f>
        <v>0.44</v>
      </c>
      <c r="P1574" s="63">
        <f t="shared" ref="P1574" si="1039">P1575</f>
        <v>1.953479</v>
      </c>
      <c r="Q1574" s="63">
        <f t="shared" ref="Q1574" si="1040">Q1575</f>
        <v>8.19</v>
      </c>
      <c r="R1574" s="48">
        <f t="shared" si="1028"/>
        <v>10.583478999999999</v>
      </c>
      <c r="S1574" s="33"/>
    </row>
    <row r="1575" spans="1:19" s="6" customFormat="1" ht="15">
      <c r="A1575" s="466"/>
      <c r="B1575" s="459"/>
      <c r="C1575" s="455"/>
      <c r="D1575" s="455"/>
      <c r="E1575" s="455"/>
      <c r="F1575" s="455"/>
      <c r="G1575" s="532"/>
      <c r="H1575" s="455"/>
      <c r="I1575" s="201" t="s">
        <v>25</v>
      </c>
      <c r="J1575" s="461"/>
      <c r="K1575" s="73" t="s">
        <v>26</v>
      </c>
      <c r="L1575" s="313"/>
      <c r="M1575" s="313"/>
      <c r="N1575" s="60">
        <v>0</v>
      </c>
      <c r="O1575" s="60">
        <v>0.44</v>
      </c>
      <c r="P1575" s="60">
        <v>1.953479</v>
      </c>
      <c r="Q1575" s="60">
        <v>8.19</v>
      </c>
      <c r="R1575" s="48">
        <f t="shared" si="1028"/>
        <v>10.583478999999999</v>
      </c>
      <c r="S1575" s="33"/>
    </row>
    <row r="1576" spans="1:19" s="6" customFormat="1" ht="15" customHeight="1">
      <c r="A1576" s="464">
        <v>14</v>
      </c>
      <c r="B1576" s="457" t="s">
        <v>305</v>
      </c>
      <c r="C1576" s="455"/>
      <c r="D1576" s="455"/>
      <c r="E1576" s="455"/>
      <c r="F1576" s="455"/>
      <c r="G1576" s="532"/>
      <c r="H1576" s="455"/>
      <c r="I1576" s="198" t="s">
        <v>22</v>
      </c>
      <c r="J1576" s="460">
        <v>124</v>
      </c>
      <c r="K1576" s="66"/>
      <c r="L1576" s="66"/>
      <c r="M1576" s="66"/>
      <c r="N1576" s="43">
        <f>N1577+N1584+N1589+N1581+N1586</f>
        <v>0</v>
      </c>
      <c r="O1576" s="43">
        <f t="shared" ref="O1576:Q1576" si="1041">O1577+O1584+O1589+O1581+O1586</f>
        <v>16.126860999999998</v>
      </c>
      <c r="P1576" s="43">
        <f t="shared" si="1041"/>
        <v>130.12434500000001</v>
      </c>
      <c r="Q1576" s="43">
        <f t="shared" si="1041"/>
        <v>99.983694999999997</v>
      </c>
      <c r="R1576" s="43">
        <f>Q1576+P1576+O1576+N1576</f>
        <v>246.23490100000001</v>
      </c>
      <c r="S1576" s="41"/>
    </row>
    <row r="1577" spans="1:19" s="6" customFormat="1" ht="38.25">
      <c r="A1577" s="465"/>
      <c r="B1577" s="458"/>
      <c r="C1577" s="455"/>
      <c r="D1577" s="455"/>
      <c r="E1577" s="455"/>
      <c r="F1577" s="455"/>
      <c r="G1577" s="532"/>
      <c r="H1577" s="455"/>
      <c r="I1577" s="54" t="s">
        <v>179</v>
      </c>
      <c r="J1577" s="461"/>
      <c r="K1577" s="97" t="s">
        <v>24</v>
      </c>
      <c r="L1577" s="97"/>
      <c r="M1577" s="97"/>
      <c r="N1577" s="63">
        <f t="shared" ref="N1577" si="1042">N1579+N1580+N1578</f>
        <v>0</v>
      </c>
      <c r="O1577" s="63">
        <f t="shared" ref="O1577" si="1043">O1579+O1580+O1578</f>
        <v>16.045860999999999</v>
      </c>
      <c r="P1577" s="63">
        <f t="shared" ref="P1577" si="1044">P1579+P1580+P1578</f>
        <v>71.075423000000001</v>
      </c>
      <c r="Q1577" s="63">
        <f t="shared" ref="Q1577" si="1045">Q1579+Q1580+Q1578</f>
        <v>59.712800999999999</v>
      </c>
      <c r="R1577" s="48">
        <f t="shared" ref="R1577:R1590" si="1046">Q1577+P1577+N1577+O1577</f>
        <v>146.83408500000002</v>
      </c>
      <c r="S1577" s="33"/>
    </row>
    <row r="1578" spans="1:19" s="6" customFormat="1" ht="25.5">
      <c r="A1578" s="465"/>
      <c r="B1578" s="458"/>
      <c r="C1578" s="455"/>
      <c r="D1578" s="455"/>
      <c r="E1578" s="455"/>
      <c r="F1578" s="455"/>
      <c r="G1578" s="532"/>
      <c r="H1578" s="455"/>
      <c r="I1578" s="188" t="s">
        <v>34</v>
      </c>
      <c r="J1578" s="461"/>
      <c r="K1578" s="98" t="s">
        <v>35</v>
      </c>
      <c r="L1578" s="98"/>
      <c r="M1578" s="98"/>
      <c r="N1578" s="60">
        <v>0</v>
      </c>
      <c r="O1578" s="60">
        <v>0</v>
      </c>
      <c r="P1578" s="60">
        <v>5.3999999999999999E-2</v>
      </c>
      <c r="Q1578" s="60">
        <v>0</v>
      </c>
      <c r="R1578" s="48">
        <f t="shared" si="1046"/>
        <v>5.3999999999999999E-2</v>
      </c>
      <c r="S1578" s="33"/>
    </row>
    <row r="1579" spans="1:19" s="6" customFormat="1" ht="15">
      <c r="A1579" s="465"/>
      <c r="B1579" s="458"/>
      <c r="C1579" s="455"/>
      <c r="D1579" s="455"/>
      <c r="E1579" s="455"/>
      <c r="F1579" s="455"/>
      <c r="G1579" s="532"/>
      <c r="H1579" s="455"/>
      <c r="I1579" s="201" t="s">
        <v>25</v>
      </c>
      <c r="J1579" s="461"/>
      <c r="K1579" s="73" t="s">
        <v>26</v>
      </c>
      <c r="L1579" s="313"/>
      <c r="M1579" s="313"/>
      <c r="N1579" s="60">
        <v>0</v>
      </c>
      <c r="O1579" s="60">
        <v>15.597861</v>
      </c>
      <c r="P1579" s="60">
        <v>66.556422999999995</v>
      </c>
      <c r="Q1579" s="60">
        <v>59.712800999999999</v>
      </c>
      <c r="R1579" s="48">
        <f t="shared" si="1046"/>
        <v>141.867085</v>
      </c>
      <c r="S1579" s="33"/>
    </row>
    <row r="1580" spans="1:19" s="6" customFormat="1" ht="25.5">
      <c r="A1580" s="465"/>
      <c r="B1580" s="458"/>
      <c r="C1580" s="455"/>
      <c r="D1580" s="455"/>
      <c r="E1580" s="455"/>
      <c r="F1580" s="455"/>
      <c r="G1580" s="532"/>
      <c r="H1580" s="455"/>
      <c r="I1580" s="201" t="s">
        <v>290</v>
      </c>
      <c r="J1580" s="461"/>
      <c r="K1580" s="98" t="s">
        <v>147</v>
      </c>
      <c r="L1580" s="98"/>
      <c r="M1580" s="98"/>
      <c r="N1580" s="60">
        <v>0</v>
      </c>
      <c r="O1580" s="60">
        <v>0.44800000000000001</v>
      </c>
      <c r="P1580" s="60">
        <v>4.4649999999999999</v>
      </c>
      <c r="Q1580" s="60">
        <v>0</v>
      </c>
      <c r="R1580" s="48">
        <f t="shared" si="1046"/>
        <v>4.9130000000000003</v>
      </c>
      <c r="S1580" s="33"/>
    </row>
    <row r="1581" spans="1:19" s="6" customFormat="1" ht="25.5">
      <c r="A1581" s="465"/>
      <c r="B1581" s="458"/>
      <c r="C1581" s="455"/>
      <c r="D1581" s="455"/>
      <c r="E1581" s="455"/>
      <c r="F1581" s="455"/>
      <c r="G1581" s="532"/>
      <c r="H1581" s="455"/>
      <c r="I1581" s="199" t="s">
        <v>181</v>
      </c>
      <c r="J1581" s="461"/>
      <c r="K1581" s="55" t="s">
        <v>90</v>
      </c>
      <c r="L1581" s="55"/>
      <c r="M1581" s="55"/>
      <c r="N1581" s="63">
        <f>N1582+N1583</f>
        <v>0</v>
      </c>
      <c r="O1581" s="63">
        <f t="shared" ref="O1581" si="1047">O1582+O1583</f>
        <v>0</v>
      </c>
      <c r="P1581" s="63">
        <f t="shared" ref="P1581" si="1048">P1582+P1583</f>
        <v>5.4179919999999999</v>
      </c>
      <c r="Q1581" s="63">
        <f t="shared" ref="Q1581" si="1049">Q1582+Q1583</f>
        <v>2.52799</v>
      </c>
      <c r="R1581" s="48">
        <f t="shared" si="1046"/>
        <v>7.9459819999999999</v>
      </c>
      <c r="S1581" s="33"/>
    </row>
    <row r="1582" spans="1:19" s="6" customFormat="1" ht="15">
      <c r="A1582" s="465"/>
      <c r="B1582" s="458"/>
      <c r="C1582" s="455"/>
      <c r="D1582" s="455"/>
      <c r="E1582" s="455"/>
      <c r="F1582" s="455"/>
      <c r="G1582" s="532"/>
      <c r="H1582" s="455"/>
      <c r="I1582" s="201" t="s">
        <v>25</v>
      </c>
      <c r="J1582" s="461"/>
      <c r="K1582" s="73" t="s">
        <v>26</v>
      </c>
      <c r="L1582" s="313"/>
      <c r="M1582" s="313"/>
      <c r="N1582" s="60">
        <v>0</v>
      </c>
      <c r="O1582" s="60">
        <v>0</v>
      </c>
      <c r="P1582" s="60">
        <v>5.4179919999999999</v>
      </c>
      <c r="Q1582" s="60">
        <v>2.52799</v>
      </c>
      <c r="R1582" s="48">
        <f t="shared" si="1046"/>
        <v>7.9459819999999999</v>
      </c>
      <c r="S1582" s="33"/>
    </row>
    <row r="1583" spans="1:19" s="6" customFormat="1" ht="25.5">
      <c r="A1583" s="465"/>
      <c r="B1583" s="458"/>
      <c r="C1583" s="455"/>
      <c r="D1583" s="455"/>
      <c r="E1583" s="455"/>
      <c r="F1583" s="455"/>
      <c r="G1583" s="532"/>
      <c r="H1583" s="455"/>
      <c r="I1583" s="201" t="s">
        <v>290</v>
      </c>
      <c r="J1583" s="461"/>
      <c r="K1583" s="98" t="s">
        <v>147</v>
      </c>
      <c r="L1583" s="98"/>
      <c r="M1583" s="98"/>
      <c r="N1583" s="60">
        <v>0</v>
      </c>
      <c r="O1583" s="60">
        <v>0</v>
      </c>
      <c r="P1583" s="60">
        <v>0</v>
      </c>
      <c r="Q1583" s="60">
        <v>0</v>
      </c>
      <c r="R1583" s="48">
        <f t="shared" si="1046"/>
        <v>0</v>
      </c>
      <c r="S1583" s="33"/>
    </row>
    <row r="1584" spans="1:19" s="6" customFormat="1" ht="25.5">
      <c r="A1584" s="465"/>
      <c r="B1584" s="458"/>
      <c r="C1584" s="455"/>
      <c r="D1584" s="455"/>
      <c r="E1584" s="455"/>
      <c r="F1584" s="455"/>
      <c r="G1584" s="532"/>
      <c r="H1584" s="455"/>
      <c r="I1584" s="199" t="s">
        <v>149</v>
      </c>
      <c r="J1584" s="461"/>
      <c r="K1584" s="55" t="s">
        <v>39</v>
      </c>
      <c r="L1584" s="55"/>
      <c r="M1584" s="55"/>
      <c r="N1584" s="63">
        <f>N1585</f>
        <v>0</v>
      </c>
      <c r="O1584" s="63">
        <f t="shared" ref="O1584" si="1050">O1585</f>
        <v>0</v>
      </c>
      <c r="P1584" s="63">
        <f t="shared" ref="P1584" si="1051">P1585</f>
        <v>3</v>
      </c>
      <c r="Q1584" s="63">
        <f t="shared" ref="Q1584" si="1052">Q1585</f>
        <v>4.3</v>
      </c>
      <c r="R1584" s="48">
        <f t="shared" si="1046"/>
        <v>7.3</v>
      </c>
      <c r="S1584" s="33"/>
    </row>
    <row r="1585" spans="1:19" s="6" customFormat="1" ht="15">
      <c r="A1585" s="465"/>
      <c r="B1585" s="458"/>
      <c r="C1585" s="455"/>
      <c r="D1585" s="455"/>
      <c r="E1585" s="455"/>
      <c r="F1585" s="455"/>
      <c r="G1585" s="532"/>
      <c r="H1585" s="455"/>
      <c r="I1585" s="201" t="s">
        <v>25</v>
      </c>
      <c r="J1585" s="461"/>
      <c r="K1585" s="73" t="s">
        <v>26</v>
      </c>
      <c r="L1585" s="313"/>
      <c r="M1585" s="313"/>
      <c r="N1585" s="60">
        <v>0</v>
      </c>
      <c r="O1585" s="60">
        <v>0</v>
      </c>
      <c r="P1585" s="60">
        <v>3</v>
      </c>
      <c r="Q1585" s="60">
        <v>4.3</v>
      </c>
      <c r="R1585" s="48">
        <f t="shared" si="1046"/>
        <v>7.3</v>
      </c>
      <c r="S1585" s="33"/>
    </row>
    <row r="1586" spans="1:19" s="6" customFormat="1" ht="25.5">
      <c r="A1586" s="465"/>
      <c r="B1586" s="458"/>
      <c r="C1586" s="455"/>
      <c r="D1586" s="455"/>
      <c r="E1586" s="455"/>
      <c r="F1586" s="455"/>
      <c r="G1586" s="532"/>
      <c r="H1586" s="455"/>
      <c r="I1586" s="199" t="s">
        <v>182</v>
      </c>
      <c r="J1586" s="461"/>
      <c r="K1586" s="55" t="s">
        <v>35</v>
      </c>
      <c r="L1586" s="55"/>
      <c r="M1586" s="55"/>
      <c r="N1586" s="63">
        <f>N1587+N1588</f>
        <v>0</v>
      </c>
      <c r="O1586" s="63">
        <f t="shared" ref="O1586" si="1053">O1587+O1588</f>
        <v>0</v>
      </c>
      <c r="P1586" s="63">
        <f t="shared" ref="P1586" si="1054">P1587+P1588</f>
        <v>48.949930999999999</v>
      </c>
      <c r="Q1586" s="63">
        <f t="shared" ref="Q1586" si="1055">Q1587+Q1588</f>
        <v>33.442903999999999</v>
      </c>
      <c r="R1586" s="48">
        <f t="shared" si="1046"/>
        <v>82.392834999999991</v>
      </c>
      <c r="S1586" s="33"/>
    </row>
    <row r="1587" spans="1:19" s="6" customFormat="1" ht="15">
      <c r="A1587" s="465"/>
      <c r="B1587" s="458"/>
      <c r="C1587" s="455"/>
      <c r="D1587" s="455"/>
      <c r="E1587" s="455"/>
      <c r="F1587" s="455"/>
      <c r="G1587" s="532"/>
      <c r="H1587" s="455"/>
      <c r="I1587" s="201" t="s">
        <v>25</v>
      </c>
      <c r="J1587" s="461"/>
      <c r="K1587" s="98" t="s">
        <v>26</v>
      </c>
      <c r="L1587" s="98"/>
      <c r="M1587" s="98"/>
      <c r="N1587" s="60">
        <v>0</v>
      </c>
      <c r="O1587" s="60">
        <v>0</v>
      </c>
      <c r="P1587" s="60">
        <v>48.949930999999999</v>
      </c>
      <c r="Q1587" s="60">
        <v>22.510904</v>
      </c>
      <c r="R1587" s="48">
        <f t="shared" si="1046"/>
        <v>71.460835000000003</v>
      </c>
      <c r="S1587" s="33"/>
    </row>
    <row r="1588" spans="1:19" s="6" customFormat="1" ht="25.5">
      <c r="A1588" s="465"/>
      <c r="B1588" s="458"/>
      <c r="C1588" s="455"/>
      <c r="D1588" s="455"/>
      <c r="E1588" s="455"/>
      <c r="F1588" s="455"/>
      <c r="G1588" s="532"/>
      <c r="H1588" s="455"/>
      <c r="I1588" s="201" t="s">
        <v>290</v>
      </c>
      <c r="J1588" s="461"/>
      <c r="K1588" s="98" t="s">
        <v>147</v>
      </c>
      <c r="L1588" s="98"/>
      <c r="M1588" s="98"/>
      <c r="N1588" s="60">
        <v>0</v>
      </c>
      <c r="O1588" s="60">
        <v>0</v>
      </c>
      <c r="P1588" s="60">
        <v>0</v>
      </c>
      <c r="Q1588" s="60">
        <v>10.932</v>
      </c>
      <c r="R1588" s="48">
        <f t="shared" si="1046"/>
        <v>10.932</v>
      </c>
      <c r="S1588" s="33"/>
    </row>
    <row r="1589" spans="1:19" s="6" customFormat="1" ht="25.5">
      <c r="A1589" s="465"/>
      <c r="B1589" s="458"/>
      <c r="C1589" s="455"/>
      <c r="D1589" s="455"/>
      <c r="E1589" s="455"/>
      <c r="F1589" s="455"/>
      <c r="G1589" s="532"/>
      <c r="H1589" s="455"/>
      <c r="I1589" s="199" t="s">
        <v>27</v>
      </c>
      <c r="J1589" s="461"/>
      <c r="K1589" s="55" t="s">
        <v>131</v>
      </c>
      <c r="L1589" s="55"/>
      <c r="M1589" s="55"/>
      <c r="N1589" s="63">
        <f>N1590</f>
        <v>0</v>
      </c>
      <c r="O1589" s="63">
        <f t="shared" ref="O1589" si="1056">O1590</f>
        <v>8.1000000000000003E-2</v>
      </c>
      <c r="P1589" s="63">
        <f t="shared" ref="P1589" si="1057">P1590</f>
        <v>1.6809989999999999</v>
      </c>
      <c r="Q1589" s="63">
        <f t="shared" ref="Q1589" si="1058">Q1590</f>
        <v>0</v>
      </c>
      <c r="R1589" s="48">
        <f t="shared" si="1046"/>
        <v>1.7619989999999999</v>
      </c>
      <c r="S1589" s="33"/>
    </row>
    <row r="1590" spans="1:19" s="6" customFormat="1" ht="15">
      <c r="A1590" s="466"/>
      <c r="B1590" s="459"/>
      <c r="C1590" s="455"/>
      <c r="D1590" s="455"/>
      <c r="E1590" s="455"/>
      <c r="F1590" s="455"/>
      <c r="G1590" s="532"/>
      <c r="H1590" s="455"/>
      <c r="I1590" s="201" t="s">
        <v>25</v>
      </c>
      <c r="J1590" s="462"/>
      <c r="K1590" s="73" t="s">
        <v>26</v>
      </c>
      <c r="L1590" s="313"/>
      <c r="M1590" s="313"/>
      <c r="N1590" s="60">
        <v>0</v>
      </c>
      <c r="O1590" s="60">
        <v>8.1000000000000003E-2</v>
      </c>
      <c r="P1590" s="60">
        <v>1.6809989999999999</v>
      </c>
      <c r="Q1590" s="60">
        <v>0</v>
      </c>
      <c r="R1590" s="48">
        <f t="shared" si="1046"/>
        <v>1.7619989999999999</v>
      </c>
      <c r="S1590" s="33"/>
    </row>
    <row r="1591" spans="1:19" s="6" customFormat="1" ht="15" customHeight="1">
      <c r="A1591" s="464">
        <v>15</v>
      </c>
      <c r="B1591" s="457" t="s">
        <v>306</v>
      </c>
      <c r="C1591" s="455"/>
      <c r="D1591" s="455"/>
      <c r="E1591" s="455"/>
      <c r="F1591" s="455"/>
      <c r="G1591" s="532"/>
      <c r="H1591" s="455"/>
      <c r="I1591" s="198" t="s">
        <v>22</v>
      </c>
      <c r="J1591" s="460">
        <v>124</v>
      </c>
      <c r="K1591" s="66"/>
      <c r="L1591" s="66"/>
      <c r="M1591" s="66"/>
      <c r="N1591" s="43">
        <f>N1592+N1599+N1604+N1596+N1601</f>
        <v>0</v>
      </c>
      <c r="O1591" s="43">
        <f>O1592+O1599+O1604+O1596+O1601</f>
        <v>19.996262999999999</v>
      </c>
      <c r="P1591" s="43">
        <f t="shared" ref="P1591:Q1591" si="1059">P1592+P1599+P1604+P1596+P1601</f>
        <v>135.596824</v>
      </c>
      <c r="Q1591" s="43">
        <f t="shared" si="1059"/>
        <v>75.962418</v>
      </c>
      <c r="R1591" s="43">
        <f>Q1591+P1591+O1591+N1591</f>
        <v>231.55550499999998</v>
      </c>
      <c r="S1591" s="41"/>
    </row>
    <row r="1592" spans="1:19" s="6" customFormat="1" ht="38.25">
      <c r="A1592" s="465"/>
      <c r="B1592" s="458"/>
      <c r="C1592" s="455"/>
      <c r="D1592" s="455"/>
      <c r="E1592" s="455"/>
      <c r="F1592" s="455"/>
      <c r="G1592" s="532"/>
      <c r="H1592" s="455"/>
      <c r="I1592" s="54" t="s">
        <v>179</v>
      </c>
      <c r="J1592" s="461"/>
      <c r="K1592" s="97" t="s">
        <v>24</v>
      </c>
      <c r="L1592" s="97"/>
      <c r="M1592" s="97"/>
      <c r="N1592" s="63">
        <f t="shared" ref="N1592:O1592" si="1060">N1594+N1595+N1593</f>
        <v>0</v>
      </c>
      <c r="O1592" s="63">
        <f t="shared" si="1060"/>
        <v>18.546263</v>
      </c>
      <c r="P1592" s="63">
        <f t="shared" ref="P1592" si="1061">P1594+P1595+P1593</f>
        <v>90.777078000000003</v>
      </c>
      <c r="Q1592" s="63">
        <f t="shared" ref="Q1592" si="1062">Q1594+Q1595+Q1593</f>
        <v>64.932332000000002</v>
      </c>
      <c r="R1592" s="48">
        <f t="shared" ref="R1592:R1631" si="1063">Q1592+P1592+N1592+O1592</f>
        <v>174.255673</v>
      </c>
      <c r="S1592" s="33"/>
    </row>
    <row r="1593" spans="1:19" s="6" customFormat="1" ht="25.5">
      <c r="A1593" s="465"/>
      <c r="B1593" s="458"/>
      <c r="C1593" s="455"/>
      <c r="D1593" s="455"/>
      <c r="E1593" s="455"/>
      <c r="F1593" s="455"/>
      <c r="G1593" s="532"/>
      <c r="H1593" s="455"/>
      <c r="I1593" s="188" t="s">
        <v>34</v>
      </c>
      <c r="J1593" s="461"/>
      <c r="K1593" s="98" t="s">
        <v>35</v>
      </c>
      <c r="L1593" s="98"/>
      <c r="M1593" s="98"/>
      <c r="N1593" s="60">
        <v>0</v>
      </c>
      <c r="O1593" s="60">
        <v>0</v>
      </c>
      <c r="P1593" s="60">
        <v>5.3999999999999999E-2</v>
      </c>
      <c r="Q1593" s="60">
        <v>0</v>
      </c>
      <c r="R1593" s="48">
        <f t="shared" si="1063"/>
        <v>5.3999999999999999E-2</v>
      </c>
      <c r="S1593" s="33"/>
    </row>
    <row r="1594" spans="1:19" s="6" customFormat="1" ht="15">
      <c r="A1594" s="465"/>
      <c r="B1594" s="458"/>
      <c r="C1594" s="455"/>
      <c r="D1594" s="455"/>
      <c r="E1594" s="455"/>
      <c r="F1594" s="455"/>
      <c r="G1594" s="532"/>
      <c r="H1594" s="455"/>
      <c r="I1594" s="201" t="s">
        <v>25</v>
      </c>
      <c r="J1594" s="461"/>
      <c r="K1594" s="73" t="s">
        <v>26</v>
      </c>
      <c r="L1594" s="313"/>
      <c r="M1594" s="313"/>
      <c r="N1594" s="60">
        <v>0</v>
      </c>
      <c r="O1594" s="60">
        <v>18.362262999999999</v>
      </c>
      <c r="P1594" s="60">
        <v>84.457400000000007</v>
      </c>
      <c r="Q1594" s="60">
        <v>64.932332000000002</v>
      </c>
      <c r="R1594" s="48">
        <f t="shared" si="1063"/>
        <v>167.75199500000002</v>
      </c>
      <c r="S1594" s="33"/>
    </row>
    <row r="1595" spans="1:19" s="6" customFormat="1" ht="25.5">
      <c r="A1595" s="465"/>
      <c r="B1595" s="458"/>
      <c r="C1595" s="455"/>
      <c r="D1595" s="455"/>
      <c r="E1595" s="455"/>
      <c r="F1595" s="455"/>
      <c r="G1595" s="532"/>
      <c r="H1595" s="455"/>
      <c r="I1595" s="201" t="s">
        <v>290</v>
      </c>
      <c r="J1595" s="461"/>
      <c r="K1595" s="98" t="s">
        <v>147</v>
      </c>
      <c r="L1595" s="98"/>
      <c r="M1595" s="98"/>
      <c r="N1595" s="60">
        <v>0</v>
      </c>
      <c r="O1595" s="60">
        <v>0.184</v>
      </c>
      <c r="P1595" s="60">
        <v>6.2656780000000003</v>
      </c>
      <c r="Q1595" s="60">
        <v>0</v>
      </c>
      <c r="R1595" s="48">
        <f t="shared" si="1063"/>
        <v>6.4496780000000005</v>
      </c>
      <c r="S1595" s="33"/>
    </row>
    <row r="1596" spans="1:19" s="6" customFormat="1" ht="25.5">
      <c r="A1596" s="465"/>
      <c r="B1596" s="458"/>
      <c r="C1596" s="455"/>
      <c r="D1596" s="455"/>
      <c r="E1596" s="455"/>
      <c r="F1596" s="455"/>
      <c r="G1596" s="532"/>
      <c r="H1596" s="455"/>
      <c r="I1596" s="199" t="s">
        <v>181</v>
      </c>
      <c r="J1596" s="461"/>
      <c r="K1596" s="55" t="s">
        <v>90</v>
      </c>
      <c r="L1596" s="55"/>
      <c r="M1596" s="55"/>
      <c r="N1596" s="63">
        <f>N1597+N1598</f>
        <v>0</v>
      </c>
      <c r="O1596" s="63">
        <f t="shared" ref="O1596" si="1064">O1597+O1598</f>
        <v>0</v>
      </c>
      <c r="P1596" s="63">
        <f t="shared" ref="P1596" si="1065">P1597+P1598</f>
        <v>9.4366839999999996</v>
      </c>
      <c r="Q1596" s="63">
        <f t="shared" ref="Q1596" si="1066">Q1597+Q1598</f>
        <v>2.0066519999999999</v>
      </c>
      <c r="R1596" s="48">
        <f t="shared" si="1063"/>
        <v>11.443335999999999</v>
      </c>
      <c r="S1596" s="33"/>
    </row>
    <row r="1597" spans="1:19" s="6" customFormat="1" ht="15">
      <c r="A1597" s="465"/>
      <c r="B1597" s="458"/>
      <c r="C1597" s="455"/>
      <c r="D1597" s="455"/>
      <c r="E1597" s="455"/>
      <c r="F1597" s="455"/>
      <c r="G1597" s="532"/>
      <c r="H1597" s="455"/>
      <c r="I1597" s="201" t="s">
        <v>25</v>
      </c>
      <c r="J1597" s="461"/>
      <c r="K1597" s="73" t="s">
        <v>26</v>
      </c>
      <c r="L1597" s="313"/>
      <c r="M1597" s="313"/>
      <c r="N1597" s="60">
        <v>0</v>
      </c>
      <c r="O1597" s="60">
        <v>0</v>
      </c>
      <c r="P1597" s="60">
        <v>9.4366839999999996</v>
      </c>
      <c r="Q1597" s="60">
        <v>2.0066519999999999</v>
      </c>
      <c r="R1597" s="48">
        <f t="shared" si="1063"/>
        <v>11.443335999999999</v>
      </c>
      <c r="S1597" s="33"/>
    </row>
    <row r="1598" spans="1:19" s="6" customFormat="1" ht="25.5">
      <c r="A1598" s="465"/>
      <c r="B1598" s="458"/>
      <c r="C1598" s="455"/>
      <c r="D1598" s="455"/>
      <c r="E1598" s="455"/>
      <c r="F1598" s="455"/>
      <c r="G1598" s="532"/>
      <c r="H1598" s="455"/>
      <c r="I1598" s="201" t="s">
        <v>290</v>
      </c>
      <c r="J1598" s="461"/>
      <c r="K1598" s="98" t="s">
        <v>147</v>
      </c>
      <c r="L1598" s="98"/>
      <c r="M1598" s="98"/>
      <c r="N1598" s="60">
        <v>0</v>
      </c>
      <c r="O1598" s="60">
        <v>0</v>
      </c>
      <c r="P1598" s="60">
        <v>0</v>
      </c>
      <c r="Q1598" s="60">
        <v>0</v>
      </c>
      <c r="R1598" s="48">
        <f t="shared" si="1063"/>
        <v>0</v>
      </c>
      <c r="S1598" s="33"/>
    </row>
    <row r="1599" spans="1:19" s="6" customFormat="1" ht="25.5">
      <c r="A1599" s="465"/>
      <c r="B1599" s="458"/>
      <c r="C1599" s="455"/>
      <c r="D1599" s="455"/>
      <c r="E1599" s="455"/>
      <c r="F1599" s="455"/>
      <c r="G1599" s="532"/>
      <c r="H1599" s="455"/>
      <c r="I1599" s="199" t="s">
        <v>149</v>
      </c>
      <c r="J1599" s="461"/>
      <c r="K1599" s="55" t="s">
        <v>39</v>
      </c>
      <c r="L1599" s="55"/>
      <c r="M1599" s="55"/>
      <c r="N1599" s="63">
        <f>N1600</f>
        <v>0</v>
      </c>
      <c r="O1599" s="63">
        <f t="shared" ref="O1599" si="1067">O1600</f>
        <v>0.45</v>
      </c>
      <c r="P1599" s="63">
        <f t="shared" ref="P1599" si="1068">P1600</f>
        <v>3</v>
      </c>
      <c r="Q1599" s="63">
        <f t="shared" ref="Q1599" si="1069">Q1600</f>
        <v>4.5</v>
      </c>
      <c r="R1599" s="48">
        <f t="shared" si="1063"/>
        <v>7.95</v>
      </c>
      <c r="S1599" s="33"/>
    </row>
    <row r="1600" spans="1:19" s="6" customFormat="1" ht="15">
      <c r="A1600" s="465"/>
      <c r="B1600" s="458"/>
      <c r="C1600" s="455"/>
      <c r="D1600" s="455"/>
      <c r="E1600" s="455"/>
      <c r="F1600" s="455"/>
      <c r="G1600" s="532"/>
      <c r="H1600" s="455"/>
      <c r="I1600" s="201" t="s">
        <v>25</v>
      </c>
      <c r="J1600" s="461"/>
      <c r="K1600" s="73" t="s">
        <v>26</v>
      </c>
      <c r="L1600" s="313"/>
      <c r="M1600" s="313"/>
      <c r="N1600" s="60">
        <v>0</v>
      </c>
      <c r="O1600" s="60">
        <v>0.45</v>
      </c>
      <c r="P1600" s="60">
        <v>3</v>
      </c>
      <c r="Q1600" s="60">
        <v>4.5</v>
      </c>
      <c r="R1600" s="48">
        <f t="shared" si="1063"/>
        <v>7.95</v>
      </c>
      <c r="S1600" s="33"/>
    </row>
    <row r="1601" spans="1:19" s="6" customFormat="1" ht="25.5">
      <c r="A1601" s="465"/>
      <c r="B1601" s="458"/>
      <c r="C1601" s="455"/>
      <c r="D1601" s="455"/>
      <c r="E1601" s="455"/>
      <c r="F1601" s="455"/>
      <c r="G1601" s="532"/>
      <c r="H1601" s="455"/>
      <c r="I1601" s="199" t="s">
        <v>182</v>
      </c>
      <c r="J1601" s="461"/>
      <c r="K1601" s="55" t="s">
        <v>35</v>
      </c>
      <c r="L1601" s="55"/>
      <c r="M1601" s="55"/>
      <c r="N1601" s="63">
        <f>N1602+N1603</f>
        <v>0</v>
      </c>
      <c r="O1601" s="63">
        <f t="shared" ref="O1601" si="1070">O1602+O1603</f>
        <v>1</v>
      </c>
      <c r="P1601" s="63">
        <f t="shared" ref="P1601" si="1071">P1602+P1603</f>
        <v>31.213062000000001</v>
      </c>
      <c r="Q1601" s="63">
        <f t="shared" ref="Q1601" si="1072">Q1602+Q1603</f>
        <v>4.523434</v>
      </c>
      <c r="R1601" s="48">
        <f t="shared" si="1063"/>
        <v>36.736496000000002</v>
      </c>
      <c r="S1601" s="33"/>
    </row>
    <row r="1602" spans="1:19" s="6" customFormat="1" ht="15">
      <c r="A1602" s="465"/>
      <c r="B1602" s="458"/>
      <c r="C1602" s="455"/>
      <c r="D1602" s="455"/>
      <c r="E1602" s="455"/>
      <c r="F1602" s="455"/>
      <c r="G1602" s="532"/>
      <c r="H1602" s="455"/>
      <c r="I1602" s="201" t="s">
        <v>25</v>
      </c>
      <c r="J1602" s="461"/>
      <c r="K1602" s="98" t="s">
        <v>26</v>
      </c>
      <c r="L1602" s="98"/>
      <c r="M1602" s="98"/>
      <c r="N1602" s="60">
        <v>0</v>
      </c>
      <c r="O1602" s="60">
        <v>1</v>
      </c>
      <c r="P1602" s="60">
        <v>31.213062000000001</v>
      </c>
      <c r="Q1602" s="60">
        <v>4.523434</v>
      </c>
      <c r="R1602" s="48">
        <f t="shared" si="1063"/>
        <v>36.736496000000002</v>
      </c>
      <c r="S1602" s="33"/>
    </row>
    <row r="1603" spans="1:19" s="6" customFormat="1" ht="25.5">
      <c r="A1603" s="465"/>
      <c r="B1603" s="458"/>
      <c r="C1603" s="455"/>
      <c r="D1603" s="455"/>
      <c r="E1603" s="455"/>
      <c r="F1603" s="455"/>
      <c r="G1603" s="532"/>
      <c r="H1603" s="455"/>
      <c r="I1603" s="201" t="s">
        <v>290</v>
      </c>
      <c r="J1603" s="461"/>
      <c r="K1603" s="98" t="s">
        <v>147</v>
      </c>
      <c r="L1603" s="98"/>
      <c r="M1603" s="98"/>
      <c r="N1603" s="60">
        <v>0</v>
      </c>
      <c r="O1603" s="60">
        <v>0</v>
      </c>
      <c r="P1603" s="60">
        <v>0</v>
      </c>
      <c r="Q1603" s="60">
        <v>0</v>
      </c>
      <c r="R1603" s="48">
        <f t="shared" si="1063"/>
        <v>0</v>
      </c>
      <c r="S1603" s="33"/>
    </row>
    <row r="1604" spans="1:19" s="6" customFormat="1" ht="25.5">
      <c r="A1604" s="465"/>
      <c r="B1604" s="458"/>
      <c r="C1604" s="455"/>
      <c r="D1604" s="455"/>
      <c r="E1604" s="455"/>
      <c r="F1604" s="455"/>
      <c r="G1604" s="532"/>
      <c r="H1604" s="455"/>
      <c r="I1604" s="199" t="s">
        <v>27</v>
      </c>
      <c r="J1604" s="461"/>
      <c r="K1604" s="55" t="s">
        <v>131</v>
      </c>
      <c r="L1604" s="55"/>
      <c r="M1604" s="55"/>
      <c r="N1604" s="63">
        <f>N1605</f>
        <v>0</v>
      </c>
      <c r="O1604" s="63">
        <f t="shared" ref="O1604" si="1073">O1605</f>
        <v>0</v>
      </c>
      <c r="P1604" s="63">
        <f t="shared" ref="P1604" si="1074">P1605</f>
        <v>1.17</v>
      </c>
      <c r="Q1604" s="63">
        <f t="shared" ref="Q1604" si="1075">Q1605</f>
        <v>0</v>
      </c>
      <c r="R1604" s="48">
        <f t="shared" si="1063"/>
        <v>1.17</v>
      </c>
      <c r="S1604" s="33"/>
    </row>
    <row r="1605" spans="1:19" s="6" customFormat="1" ht="15">
      <c r="A1605" s="466"/>
      <c r="B1605" s="459"/>
      <c r="C1605" s="455"/>
      <c r="D1605" s="455"/>
      <c r="E1605" s="455"/>
      <c r="F1605" s="455"/>
      <c r="G1605" s="532"/>
      <c r="H1605" s="455"/>
      <c r="I1605" s="201" t="s">
        <v>25</v>
      </c>
      <c r="J1605" s="462"/>
      <c r="K1605" s="73" t="s">
        <v>26</v>
      </c>
      <c r="L1605" s="313"/>
      <c r="M1605" s="313"/>
      <c r="N1605" s="60">
        <v>0</v>
      </c>
      <c r="O1605" s="60">
        <v>0</v>
      </c>
      <c r="P1605" s="60">
        <v>1.17</v>
      </c>
      <c r="Q1605" s="60">
        <v>0</v>
      </c>
      <c r="R1605" s="48">
        <f t="shared" si="1063"/>
        <v>1.17</v>
      </c>
      <c r="S1605" s="33"/>
    </row>
    <row r="1606" spans="1:19" s="6" customFormat="1" ht="15" customHeight="1">
      <c r="A1606" s="544">
        <v>16</v>
      </c>
      <c r="B1606" s="530" t="s">
        <v>307</v>
      </c>
      <c r="C1606" s="455"/>
      <c r="D1606" s="455"/>
      <c r="E1606" s="455"/>
      <c r="F1606" s="455"/>
      <c r="G1606" s="532"/>
      <c r="H1606" s="455"/>
      <c r="I1606" s="198" t="s">
        <v>22</v>
      </c>
      <c r="J1606" s="470">
        <v>451</v>
      </c>
      <c r="K1606" s="66"/>
      <c r="L1606" s="66"/>
      <c r="M1606" s="66"/>
      <c r="N1606" s="43">
        <f>N1607+N1609+N1612+N1614+N1616+N1618+N1620+N1624+N1626</f>
        <v>0</v>
      </c>
      <c r="O1606" s="43">
        <f t="shared" ref="O1606:Q1606" si="1076">O1607+O1609+O1612+O1614+O1616+O1618+O1620+O1624+O1626</f>
        <v>0</v>
      </c>
      <c r="P1606" s="43">
        <f t="shared" si="1076"/>
        <v>0</v>
      </c>
      <c r="Q1606" s="43">
        <f t="shared" si="1076"/>
        <v>2168.3102474799994</v>
      </c>
      <c r="R1606" s="43">
        <f t="shared" si="1063"/>
        <v>2168.3102474799994</v>
      </c>
      <c r="S1606" s="41"/>
    </row>
    <row r="1607" spans="1:19" s="6" customFormat="1" ht="63.75">
      <c r="A1607" s="544"/>
      <c r="B1607" s="530"/>
      <c r="C1607" s="455"/>
      <c r="D1607" s="455"/>
      <c r="E1607" s="455"/>
      <c r="F1607" s="455"/>
      <c r="G1607" s="532"/>
      <c r="H1607" s="455"/>
      <c r="I1607" s="187" t="s">
        <v>45</v>
      </c>
      <c r="J1607" s="470"/>
      <c r="K1607" s="68" t="s">
        <v>24</v>
      </c>
      <c r="L1607" s="68"/>
      <c r="M1607" s="68"/>
      <c r="N1607" s="63">
        <f>N1608</f>
        <v>0</v>
      </c>
      <c r="O1607" s="63">
        <f t="shared" ref="O1607:Q1607" si="1077">O1608</f>
        <v>0</v>
      </c>
      <c r="P1607" s="63">
        <f t="shared" si="1077"/>
        <v>0</v>
      </c>
      <c r="Q1607" s="63">
        <f t="shared" si="1077"/>
        <v>106.64086048</v>
      </c>
      <c r="R1607" s="48">
        <f t="shared" si="1063"/>
        <v>106.64086048</v>
      </c>
      <c r="S1607" s="33"/>
    </row>
    <row r="1608" spans="1:19" s="6" customFormat="1" ht="15">
      <c r="A1608" s="544"/>
      <c r="B1608" s="530"/>
      <c r="C1608" s="455"/>
      <c r="D1608" s="455"/>
      <c r="E1608" s="455"/>
      <c r="F1608" s="455"/>
      <c r="G1608" s="532"/>
      <c r="H1608" s="455"/>
      <c r="I1608" s="188" t="s">
        <v>25</v>
      </c>
      <c r="J1608" s="470"/>
      <c r="K1608" s="70" t="s">
        <v>26</v>
      </c>
      <c r="L1608" s="70"/>
      <c r="M1608" s="70"/>
      <c r="N1608" s="51">
        <v>0</v>
      </c>
      <c r="O1608" s="60">
        <v>0</v>
      </c>
      <c r="P1608" s="60">
        <v>0</v>
      </c>
      <c r="Q1608" s="60">
        <v>106.64086048</v>
      </c>
      <c r="R1608" s="48">
        <f t="shared" si="1063"/>
        <v>106.64086048</v>
      </c>
      <c r="S1608" s="33"/>
    </row>
    <row r="1609" spans="1:19" s="6" customFormat="1" ht="15">
      <c r="A1609" s="544"/>
      <c r="B1609" s="530"/>
      <c r="C1609" s="455"/>
      <c r="D1609" s="455"/>
      <c r="E1609" s="455"/>
      <c r="F1609" s="455"/>
      <c r="G1609" s="532"/>
      <c r="H1609" s="455"/>
      <c r="I1609" s="67" t="s">
        <v>49</v>
      </c>
      <c r="J1609" s="470"/>
      <c r="K1609" s="68" t="s">
        <v>30</v>
      </c>
      <c r="L1609" s="68"/>
      <c r="M1609" s="68"/>
      <c r="N1609" s="63">
        <f>N1610+N1611</f>
        <v>0</v>
      </c>
      <c r="O1609" s="63">
        <f>O1610+O1611</f>
        <v>0</v>
      </c>
      <c r="P1609" s="63">
        <f>P1610+P1611</f>
        <v>0</v>
      </c>
      <c r="Q1609" s="63">
        <f>Q1610+Q1611</f>
        <v>561.27913899999999</v>
      </c>
      <c r="R1609" s="48">
        <f t="shared" si="1063"/>
        <v>561.27913899999999</v>
      </c>
      <c r="S1609" s="33"/>
    </row>
    <row r="1610" spans="1:19" s="6" customFormat="1" ht="15">
      <c r="A1610" s="544"/>
      <c r="B1610" s="530"/>
      <c r="C1610" s="455"/>
      <c r="D1610" s="455"/>
      <c r="E1610" s="455"/>
      <c r="F1610" s="455"/>
      <c r="G1610" s="532"/>
      <c r="H1610" s="455"/>
      <c r="I1610" s="69" t="s">
        <v>25</v>
      </c>
      <c r="J1610" s="470"/>
      <c r="K1610" s="70" t="s">
        <v>26</v>
      </c>
      <c r="L1610" s="70"/>
      <c r="M1610" s="70"/>
      <c r="N1610" s="60">
        <v>0</v>
      </c>
      <c r="O1610" s="60">
        <v>0</v>
      </c>
      <c r="P1610" s="60">
        <v>0</v>
      </c>
      <c r="Q1610" s="60">
        <v>2.0781719999999999</v>
      </c>
      <c r="R1610" s="48">
        <f t="shared" si="1063"/>
        <v>2.0781719999999999</v>
      </c>
      <c r="S1610" s="33"/>
    </row>
    <row r="1611" spans="1:19" s="6" customFormat="1" ht="25.5">
      <c r="A1611" s="544"/>
      <c r="B1611" s="530"/>
      <c r="C1611" s="455"/>
      <c r="D1611" s="455"/>
      <c r="E1611" s="455"/>
      <c r="F1611" s="455"/>
      <c r="G1611" s="532"/>
      <c r="H1611" s="455"/>
      <c r="I1611" s="188" t="s">
        <v>47</v>
      </c>
      <c r="J1611" s="470"/>
      <c r="K1611" s="70" t="s">
        <v>48</v>
      </c>
      <c r="L1611" s="70"/>
      <c r="M1611" s="70"/>
      <c r="N1611" s="60">
        <v>0</v>
      </c>
      <c r="O1611" s="60">
        <v>0</v>
      </c>
      <c r="P1611" s="60">
        <v>0</v>
      </c>
      <c r="Q1611" s="60">
        <v>559.20096699999999</v>
      </c>
      <c r="R1611" s="48">
        <f t="shared" si="1063"/>
        <v>559.20096699999999</v>
      </c>
      <c r="S1611" s="33"/>
    </row>
    <row r="1612" spans="1:19" s="6" customFormat="1" ht="54.75" customHeight="1">
      <c r="A1612" s="544"/>
      <c r="B1612" s="530"/>
      <c r="C1612" s="455"/>
      <c r="D1612" s="455"/>
      <c r="E1612" s="455"/>
      <c r="F1612" s="455"/>
      <c r="G1612" s="532"/>
      <c r="H1612" s="455"/>
      <c r="I1612" s="187" t="s">
        <v>51</v>
      </c>
      <c r="J1612" s="470"/>
      <c r="K1612" s="68" t="s">
        <v>52</v>
      </c>
      <c r="L1612" s="68"/>
      <c r="M1612" s="68"/>
      <c r="N1612" s="63">
        <f>N1613</f>
        <v>0</v>
      </c>
      <c r="O1612" s="63">
        <f>O1613</f>
        <v>0</v>
      </c>
      <c r="P1612" s="63">
        <f>P1613</f>
        <v>0</v>
      </c>
      <c r="Q1612" s="63">
        <f>Q1613</f>
        <v>223.90446399999999</v>
      </c>
      <c r="R1612" s="48">
        <f t="shared" si="1063"/>
        <v>223.90446399999999</v>
      </c>
      <c r="S1612" s="33"/>
    </row>
    <row r="1613" spans="1:19" s="6" customFormat="1" ht="15">
      <c r="A1613" s="544"/>
      <c r="B1613" s="530"/>
      <c r="C1613" s="455"/>
      <c r="D1613" s="455"/>
      <c r="E1613" s="455"/>
      <c r="F1613" s="455"/>
      <c r="G1613" s="532"/>
      <c r="H1613" s="455"/>
      <c r="I1613" s="188" t="s">
        <v>25</v>
      </c>
      <c r="J1613" s="470"/>
      <c r="K1613" s="70" t="s">
        <v>26</v>
      </c>
      <c r="L1613" s="70"/>
      <c r="M1613" s="70"/>
      <c r="N1613" s="60">
        <v>0</v>
      </c>
      <c r="O1613" s="60">
        <v>0</v>
      </c>
      <c r="P1613" s="60">
        <v>0</v>
      </c>
      <c r="Q1613" s="60">
        <v>223.90446399999999</v>
      </c>
      <c r="R1613" s="48">
        <f t="shared" si="1063"/>
        <v>223.90446399999999</v>
      </c>
      <c r="S1613" s="33"/>
    </row>
    <row r="1614" spans="1:19" s="6" customFormat="1" ht="38.25">
      <c r="A1614" s="544"/>
      <c r="B1614" s="530"/>
      <c r="C1614" s="455"/>
      <c r="D1614" s="455"/>
      <c r="E1614" s="455"/>
      <c r="F1614" s="455"/>
      <c r="G1614" s="532"/>
      <c r="H1614" s="455"/>
      <c r="I1614" s="187" t="s">
        <v>53</v>
      </c>
      <c r="J1614" s="470"/>
      <c r="K1614" s="68" t="s">
        <v>54</v>
      </c>
      <c r="L1614" s="68"/>
      <c r="M1614" s="68"/>
      <c r="N1614" s="63">
        <f>N1615</f>
        <v>0</v>
      </c>
      <c r="O1614" s="63">
        <f>O1615</f>
        <v>0</v>
      </c>
      <c r="P1614" s="63">
        <f>P1615</f>
        <v>0</v>
      </c>
      <c r="Q1614" s="63">
        <f>Q1615</f>
        <v>7.8175910000000002</v>
      </c>
      <c r="R1614" s="48">
        <f t="shared" si="1063"/>
        <v>7.8175910000000002</v>
      </c>
      <c r="S1614" s="33"/>
    </row>
    <row r="1615" spans="1:19" s="6" customFormat="1" ht="15">
      <c r="A1615" s="544"/>
      <c r="B1615" s="530"/>
      <c r="C1615" s="455"/>
      <c r="D1615" s="455"/>
      <c r="E1615" s="455"/>
      <c r="F1615" s="455"/>
      <c r="G1615" s="532"/>
      <c r="H1615" s="455"/>
      <c r="I1615" s="188" t="s">
        <v>25</v>
      </c>
      <c r="J1615" s="470"/>
      <c r="K1615" s="70" t="s">
        <v>26</v>
      </c>
      <c r="L1615" s="70"/>
      <c r="M1615" s="70"/>
      <c r="N1615" s="60">
        <v>0</v>
      </c>
      <c r="O1615" s="60">
        <v>0</v>
      </c>
      <c r="P1615" s="60">
        <v>0</v>
      </c>
      <c r="Q1615" s="60">
        <v>7.8175910000000002</v>
      </c>
      <c r="R1615" s="48">
        <f t="shared" si="1063"/>
        <v>7.8175910000000002</v>
      </c>
      <c r="S1615" s="33"/>
    </row>
    <row r="1616" spans="1:19" s="6" customFormat="1" ht="51">
      <c r="A1616" s="544"/>
      <c r="B1616" s="530"/>
      <c r="C1616" s="455"/>
      <c r="D1616" s="455"/>
      <c r="E1616" s="455"/>
      <c r="F1616" s="455"/>
      <c r="G1616" s="532"/>
      <c r="H1616" s="455"/>
      <c r="I1616" s="187" t="s">
        <v>55</v>
      </c>
      <c r="J1616" s="470"/>
      <c r="K1616" s="68" t="s">
        <v>35</v>
      </c>
      <c r="L1616" s="68"/>
      <c r="M1616" s="68"/>
      <c r="N1616" s="63">
        <f>N1617</f>
        <v>0</v>
      </c>
      <c r="O1616" s="63">
        <f>O1617</f>
        <v>0</v>
      </c>
      <c r="P1616" s="63">
        <f>P1617</f>
        <v>0</v>
      </c>
      <c r="Q1616" s="63">
        <f>Q1617</f>
        <v>0.47141100000000002</v>
      </c>
      <c r="R1616" s="48">
        <f t="shared" si="1063"/>
        <v>0.47141100000000002</v>
      </c>
      <c r="S1616" s="33"/>
    </row>
    <row r="1617" spans="1:19" s="6" customFormat="1" ht="15">
      <c r="A1617" s="544"/>
      <c r="B1617" s="530"/>
      <c r="C1617" s="455"/>
      <c r="D1617" s="455"/>
      <c r="E1617" s="455"/>
      <c r="F1617" s="455"/>
      <c r="G1617" s="532"/>
      <c r="H1617" s="455"/>
      <c r="I1617" s="188" t="s">
        <v>25</v>
      </c>
      <c r="J1617" s="470"/>
      <c r="K1617" s="70" t="s">
        <v>26</v>
      </c>
      <c r="L1617" s="70"/>
      <c r="M1617" s="70"/>
      <c r="N1617" s="60">
        <v>0</v>
      </c>
      <c r="O1617" s="60">
        <v>0</v>
      </c>
      <c r="P1617" s="60">
        <v>0</v>
      </c>
      <c r="Q1617" s="60">
        <v>0.47141100000000002</v>
      </c>
      <c r="R1617" s="48">
        <f t="shared" si="1063"/>
        <v>0.47141100000000002</v>
      </c>
      <c r="S1617" s="33"/>
    </row>
    <row r="1618" spans="1:19" s="6" customFormat="1" ht="25.5">
      <c r="A1618" s="544"/>
      <c r="B1618" s="530"/>
      <c r="C1618" s="455"/>
      <c r="D1618" s="455"/>
      <c r="E1618" s="455"/>
      <c r="F1618" s="455"/>
      <c r="G1618" s="532"/>
      <c r="H1618" s="455"/>
      <c r="I1618" s="187" t="s">
        <v>56</v>
      </c>
      <c r="J1618" s="470"/>
      <c r="K1618" s="68" t="s">
        <v>57</v>
      </c>
      <c r="L1618" s="68"/>
      <c r="M1618" s="68"/>
      <c r="N1618" s="63">
        <f>N1619</f>
        <v>0</v>
      </c>
      <c r="O1618" s="63">
        <f>O1619</f>
        <v>0</v>
      </c>
      <c r="P1618" s="63">
        <f>P1619</f>
        <v>0</v>
      </c>
      <c r="Q1618" s="63">
        <f>Q1619</f>
        <v>21.562688999999999</v>
      </c>
      <c r="R1618" s="48">
        <f t="shared" si="1063"/>
        <v>21.562688999999999</v>
      </c>
      <c r="S1618" s="33"/>
    </row>
    <row r="1619" spans="1:19" s="6" customFormat="1" ht="15">
      <c r="A1619" s="544"/>
      <c r="B1619" s="530"/>
      <c r="C1619" s="455"/>
      <c r="D1619" s="455"/>
      <c r="E1619" s="455"/>
      <c r="F1619" s="455"/>
      <c r="G1619" s="532"/>
      <c r="H1619" s="455"/>
      <c r="I1619" s="188" t="s">
        <v>25</v>
      </c>
      <c r="J1619" s="470"/>
      <c r="K1619" s="70" t="s">
        <v>26</v>
      </c>
      <c r="L1619" s="70"/>
      <c r="M1619" s="70"/>
      <c r="N1619" s="60">
        <v>0</v>
      </c>
      <c r="O1619" s="60">
        <v>0</v>
      </c>
      <c r="P1619" s="60">
        <v>0</v>
      </c>
      <c r="Q1619" s="60">
        <v>21.562688999999999</v>
      </c>
      <c r="R1619" s="48">
        <f t="shared" si="1063"/>
        <v>21.562688999999999</v>
      </c>
      <c r="S1619" s="33"/>
    </row>
    <row r="1620" spans="1:19" s="6" customFormat="1" ht="153">
      <c r="A1620" s="544"/>
      <c r="B1620" s="530"/>
      <c r="C1620" s="455"/>
      <c r="D1620" s="455"/>
      <c r="E1620" s="455"/>
      <c r="F1620" s="455"/>
      <c r="G1620" s="532"/>
      <c r="H1620" s="455"/>
      <c r="I1620" s="187" t="s">
        <v>58</v>
      </c>
      <c r="J1620" s="470"/>
      <c r="K1620" s="68" t="s">
        <v>59</v>
      </c>
      <c r="L1620" s="68"/>
      <c r="M1620" s="68"/>
      <c r="N1620" s="63">
        <f>N1621+N1622+N1623</f>
        <v>0</v>
      </c>
      <c r="O1620" s="63">
        <f>O1621+O1622+O1623</f>
        <v>0</v>
      </c>
      <c r="P1620" s="63">
        <f>P1621+P1622+P1623</f>
        <v>0</v>
      </c>
      <c r="Q1620" s="63">
        <f>Q1621+Q1622+Q1623</f>
        <v>1218.3560929999999</v>
      </c>
      <c r="R1620" s="48">
        <f t="shared" si="1063"/>
        <v>1218.3560929999999</v>
      </c>
      <c r="S1620" s="33"/>
    </row>
    <row r="1621" spans="1:19" s="6" customFormat="1" ht="25.5">
      <c r="A1621" s="544"/>
      <c r="B1621" s="530"/>
      <c r="C1621" s="455"/>
      <c r="D1621" s="455"/>
      <c r="E1621" s="455"/>
      <c r="F1621" s="455"/>
      <c r="G1621" s="532"/>
      <c r="H1621" s="455"/>
      <c r="I1621" s="188" t="s">
        <v>34</v>
      </c>
      <c r="J1621" s="470"/>
      <c r="K1621" s="70" t="s">
        <v>35</v>
      </c>
      <c r="L1621" s="70"/>
      <c r="M1621" s="70"/>
      <c r="N1621" s="60">
        <v>0</v>
      </c>
      <c r="O1621" s="60">
        <v>0</v>
      </c>
      <c r="P1621" s="60">
        <v>0</v>
      </c>
      <c r="Q1621" s="60">
        <v>227.68600000000001</v>
      </c>
      <c r="R1621" s="48">
        <f t="shared" si="1063"/>
        <v>227.68600000000001</v>
      </c>
      <c r="S1621" s="33"/>
    </row>
    <row r="1622" spans="1:19" s="6" customFormat="1" ht="15">
      <c r="A1622" s="544"/>
      <c r="B1622" s="530"/>
      <c r="C1622" s="455"/>
      <c r="D1622" s="455"/>
      <c r="E1622" s="455"/>
      <c r="F1622" s="455"/>
      <c r="G1622" s="532"/>
      <c r="H1622" s="455"/>
      <c r="I1622" s="188" t="s">
        <v>25</v>
      </c>
      <c r="J1622" s="470"/>
      <c r="K1622" s="70" t="s">
        <v>26</v>
      </c>
      <c r="L1622" s="70"/>
      <c r="M1622" s="70"/>
      <c r="N1622" s="60">
        <v>0</v>
      </c>
      <c r="O1622" s="60">
        <v>0</v>
      </c>
      <c r="P1622" s="60">
        <v>0</v>
      </c>
      <c r="Q1622" s="60">
        <v>233.966093</v>
      </c>
      <c r="R1622" s="48">
        <f t="shared" si="1063"/>
        <v>233.966093</v>
      </c>
      <c r="S1622" s="33"/>
    </row>
    <row r="1623" spans="1:19" s="6" customFormat="1" ht="25.5">
      <c r="A1623" s="544"/>
      <c r="B1623" s="530"/>
      <c r="C1623" s="455"/>
      <c r="D1623" s="455"/>
      <c r="E1623" s="455"/>
      <c r="F1623" s="455"/>
      <c r="G1623" s="532"/>
      <c r="H1623" s="455"/>
      <c r="I1623" s="188" t="s">
        <v>47</v>
      </c>
      <c r="J1623" s="470"/>
      <c r="K1623" s="70" t="s">
        <v>48</v>
      </c>
      <c r="L1623" s="70"/>
      <c r="M1623" s="70"/>
      <c r="N1623" s="60">
        <v>0</v>
      </c>
      <c r="O1623" s="60">
        <v>0</v>
      </c>
      <c r="P1623" s="60">
        <v>0</v>
      </c>
      <c r="Q1623" s="60">
        <v>756.70399999999995</v>
      </c>
      <c r="R1623" s="48">
        <f t="shared" si="1063"/>
        <v>756.70399999999995</v>
      </c>
      <c r="S1623" s="33"/>
    </row>
    <row r="1624" spans="1:19" s="6" customFormat="1" ht="25.5">
      <c r="A1624" s="544"/>
      <c r="B1624" s="530"/>
      <c r="C1624" s="455"/>
      <c r="D1624" s="455"/>
      <c r="E1624" s="455"/>
      <c r="F1624" s="455"/>
      <c r="G1624" s="532"/>
      <c r="H1624" s="455"/>
      <c r="I1624" s="187" t="s">
        <v>27</v>
      </c>
      <c r="J1624" s="470"/>
      <c r="K1624" s="68" t="s">
        <v>60</v>
      </c>
      <c r="L1624" s="68"/>
      <c r="M1624" s="68"/>
      <c r="N1624" s="63">
        <f>N1625</f>
        <v>0</v>
      </c>
      <c r="O1624" s="63">
        <f>O1625</f>
        <v>0</v>
      </c>
      <c r="P1624" s="63">
        <f>P1625</f>
        <v>0</v>
      </c>
      <c r="Q1624" s="63">
        <f>Q1625</f>
        <v>0.32500000000000001</v>
      </c>
      <c r="R1624" s="48">
        <f t="shared" si="1063"/>
        <v>0.32500000000000001</v>
      </c>
      <c r="S1624" s="33"/>
    </row>
    <row r="1625" spans="1:19" s="6" customFormat="1" ht="15">
      <c r="A1625" s="544"/>
      <c r="B1625" s="530"/>
      <c r="C1625" s="455"/>
      <c r="D1625" s="455"/>
      <c r="E1625" s="455"/>
      <c r="F1625" s="455"/>
      <c r="G1625" s="532"/>
      <c r="H1625" s="455"/>
      <c r="I1625" s="188" t="s">
        <v>25</v>
      </c>
      <c r="J1625" s="470"/>
      <c r="K1625" s="70" t="s">
        <v>26</v>
      </c>
      <c r="L1625" s="70"/>
      <c r="M1625" s="70"/>
      <c r="N1625" s="60">
        <v>0</v>
      </c>
      <c r="O1625" s="60">
        <v>0</v>
      </c>
      <c r="P1625" s="60">
        <v>0</v>
      </c>
      <c r="Q1625" s="60">
        <v>0.32500000000000001</v>
      </c>
      <c r="R1625" s="48">
        <f t="shared" si="1063"/>
        <v>0.32500000000000001</v>
      </c>
      <c r="S1625" s="33"/>
    </row>
    <row r="1626" spans="1:19" s="6" customFormat="1" ht="51">
      <c r="A1626" s="544"/>
      <c r="B1626" s="530"/>
      <c r="C1626" s="455"/>
      <c r="D1626" s="455"/>
      <c r="E1626" s="455"/>
      <c r="F1626" s="455"/>
      <c r="G1626" s="532"/>
      <c r="H1626" s="455"/>
      <c r="I1626" s="187" t="s">
        <v>63</v>
      </c>
      <c r="J1626" s="470"/>
      <c r="K1626" s="68" t="s">
        <v>64</v>
      </c>
      <c r="L1626" s="68"/>
      <c r="M1626" s="68"/>
      <c r="N1626" s="63">
        <f>N1627</f>
        <v>0</v>
      </c>
      <c r="O1626" s="63">
        <f>O1627</f>
        <v>0</v>
      </c>
      <c r="P1626" s="63">
        <f>P1627</f>
        <v>0</v>
      </c>
      <c r="Q1626" s="63">
        <f>Q1627</f>
        <v>27.952999999999999</v>
      </c>
      <c r="R1626" s="48">
        <f t="shared" si="1063"/>
        <v>27.952999999999999</v>
      </c>
      <c r="S1626" s="33"/>
    </row>
    <row r="1627" spans="1:19" s="6" customFormat="1" ht="15">
      <c r="A1627" s="544"/>
      <c r="B1627" s="530"/>
      <c r="C1627" s="455"/>
      <c r="D1627" s="455"/>
      <c r="E1627" s="455"/>
      <c r="F1627" s="455"/>
      <c r="G1627" s="532"/>
      <c r="H1627" s="455"/>
      <c r="I1627" s="188" t="s">
        <v>25</v>
      </c>
      <c r="J1627" s="470"/>
      <c r="K1627" s="70" t="s">
        <v>26</v>
      </c>
      <c r="L1627" s="70"/>
      <c r="M1627" s="70"/>
      <c r="N1627" s="60">
        <v>0</v>
      </c>
      <c r="O1627" s="60">
        <v>0</v>
      </c>
      <c r="P1627" s="60">
        <v>0</v>
      </c>
      <c r="Q1627" s="60">
        <v>27.952999999999999</v>
      </c>
      <c r="R1627" s="48">
        <f t="shared" si="1063"/>
        <v>27.952999999999999</v>
      </c>
      <c r="S1627" s="33"/>
    </row>
    <row r="1628" spans="1:19" s="6" customFormat="1" ht="15" customHeight="1">
      <c r="A1628" s="464">
        <v>17</v>
      </c>
      <c r="B1628" s="457" t="s">
        <v>308</v>
      </c>
      <c r="C1628" s="455"/>
      <c r="D1628" s="455"/>
      <c r="E1628" s="455"/>
      <c r="F1628" s="455"/>
      <c r="G1628" s="532"/>
      <c r="H1628" s="455"/>
      <c r="I1628" s="203" t="s">
        <v>22</v>
      </c>
      <c r="J1628" s="460">
        <v>451</v>
      </c>
      <c r="K1628" s="26"/>
      <c r="L1628" s="26"/>
      <c r="M1628" s="26"/>
      <c r="N1628" s="75">
        <f>N1629</f>
        <v>0</v>
      </c>
      <c r="O1628" s="75">
        <f t="shared" ref="O1628:Q1628" si="1078">O1629</f>
        <v>0</v>
      </c>
      <c r="P1628" s="75">
        <f t="shared" si="1078"/>
        <v>0</v>
      </c>
      <c r="Q1628" s="75">
        <f t="shared" si="1078"/>
        <v>197.08556899999999</v>
      </c>
      <c r="R1628" s="43">
        <f t="shared" si="1063"/>
        <v>197.08556899999999</v>
      </c>
      <c r="S1628" s="41"/>
    </row>
    <row r="1629" spans="1:19" s="6" customFormat="1" ht="38.25" customHeight="1">
      <c r="A1629" s="465"/>
      <c r="B1629" s="458"/>
      <c r="C1629" s="455"/>
      <c r="D1629" s="455"/>
      <c r="E1629" s="455"/>
      <c r="F1629" s="455"/>
      <c r="G1629" s="532"/>
      <c r="H1629" s="455"/>
      <c r="I1629" s="199" t="s">
        <v>67</v>
      </c>
      <c r="J1629" s="461"/>
      <c r="K1629" s="55" t="s">
        <v>26</v>
      </c>
      <c r="L1629" s="55"/>
      <c r="M1629" s="55"/>
      <c r="N1629" s="63">
        <f t="shared" ref="N1629:Q1629" si="1079">N1631+N1630</f>
        <v>0</v>
      </c>
      <c r="O1629" s="63">
        <f t="shared" si="1079"/>
        <v>0</v>
      </c>
      <c r="P1629" s="63">
        <f t="shared" si="1079"/>
        <v>0</v>
      </c>
      <c r="Q1629" s="63">
        <f t="shared" si="1079"/>
        <v>197.08556899999999</v>
      </c>
      <c r="R1629" s="48">
        <f t="shared" si="1063"/>
        <v>197.08556899999999</v>
      </c>
      <c r="S1629" s="33"/>
    </row>
    <row r="1630" spans="1:19" s="6" customFormat="1" ht="25.5">
      <c r="A1630" s="465"/>
      <c r="B1630" s="458"/>
      <c r="C1630" s="455"/>
      <c r="D1630" s="455"/>
      <c r="E1630" s="455"/>
      <c r="F1630" s="455"/>
      <c r="G1630" s="532"/>
      <c r="H1630" s="455"/>
      <c r="I1630" s="188" t="s">
        <v>34</v>
      </c>
      <c r="J1630" s="461"/>
      <c r="K1630" s="98" t="s">
        <v>35</v>
      </c>
      <c r="L1630" s="98"/>
      <c r="M1630" s="98"/>
      <c r="N1630" s="60">
        <v>0</v>
      </c>
      <c r="O1630" s="60">
        <v>0</v>
      </c>
      <c r="P1630" s="60">
        <v>0</v>
      </c>
      <c r="Q1630" s="60">
        <v>3.5409999999999999</v>
      </c>
      <c r="R1630" s="48">
        <f t="shared" si="1063"/>
        <v>3.5409999999999999</v>
      </c>
      <c r="S1630" s="33"/>
    </row>
    <row r="1631" spans="1:19" s="6" customFormat="1" ht="15">
      <c r="A1631" s="465"/>
      <c r="B1631" s="458"/>
      <c r="C1631" s="455"/>
      <c r="D1631" s="455"/>
      <c r="E1631" s="455"/>
      <c r="F1631" s="455"/>
      <c r="G1631" s="532"/>
      <c r="H1631" s="455"/>
      <c r="I1631" s="188" t="s">
        <v>25</v>
      </c>
      <c r="J1631" s="461"/>
      <c r="K1631" s="98" t="s">
        <v>26</v>
      </c>
      <c r="L1631" s="98"/>
      <c r="M1631" s="98"/>
      <c r="N1631" s="60">
        <v>0</v>
      </c>
      <c r="O1631" s="60">
        <v>0</v>
      </c>
      <c r="P1631" s="60">
        <v>0</v>
      </c>
      <c r="Q1631" s="60">
        <v>193.544569</v>
      </c>
      <c r="R1631" s="48">
        <f t="shared" si="1063"/>
        <v>193.544569</v>
      </c>
      <c r="S1631" s="33"/>
    </row>
    <row r="1632" spans="1:19" s="6" customFormat="1" ht="15" customHeight="1">
      <c r="A1632" s="544">
        <v>18</v>
      </c>
      <c r="B1632" s="530" t="s">
        <v>309</v>
      </c>
      <c r="C1632" s="455"/>
      <c r="D1632" s="455"/>
      <c r="E1632" s="455"/>
      <c r="F1632" s="455"/>
      <c r="G1632" s="532"/>
      <c r="H1632" s="455"/>
      <c r="I1632" s="203" t="s">
        <v>22</v>
      </c>
      <c r="J1632" s="470">
        <v>451</v>
      </c>
      <c r="K1632" s="26"/>
      <c r="L1632" s="26"/>
      <c r="M1632" s="26"/>
      <c r="N1632" s="75">
        <f>N1633</f>
        <v>0</v>
      </c>
      <c r="O1632" s="75">
        <f t="shared" ref="O1632:Q1632" si="1080">O1633</f>
        <v>0</v>
      </c>
      <c r="P1632" s="75">
        <f t="shared" si="1080"/>
        <v>0</v>
      </c>
      <c r="Q1632" s="75">
        <f t="shared" si="1080"/>
        <v>674.230187</v>
      </c>
      <c r="R1632" s="43">
        <f t="shared" ref="R1632:R1635" si="1081">Q1632+P1632+N1632+O1632</f>
        <v>674.230187</v>
      </c>
      <c r="S1632" s="41"/>
    </row>
    <row r="1633" spans="1:19" s="6" customFormat="1" ht="38.25">
      <c r="A1633" s="544"/>
      <c r="B1633" s="530"/>
      <c r="C1633" s="455"/>
      <c r="D1633" s="455"/>
      <c r="E1633" s="455"/>
      <c r="F1633" s="455"/>
      <c r="G1633" s="532"/>
      <c r="H1633" s="455"/>
      <c r="I1633" s="199" t="s">
        <v>67</v>
      </c>
      <c r="J1633" s="470"/>
      <c r="K1633" s="55" t="s">
        <v>26</v>
      </c>
      <c r="L1633" s="55"/>
      <c r="M1633" s="55"/>
      <c r="N1633" s="63">
        <f t="shared" ref="N1633:O1633" si="1082">N1635+N1634</f>
        <v>0</v>
      </c>
      <c r="O1633" s="63">
        <f t="shared" si="1082"/>
        <v>0</v>
      </c>
      <c r="P1633" s="63">
        <f t="shared" ref="P1633" si="1083">P1635+P1634</f>
        <v>0</v>
      </c>
      <c r="Q1633" s="63">
        <f t="shared" ref="Q1633" si="1084">Q1635+Q1634</f>
        <v>674.230187</v>
      </c>
      <c r="R1633" s="48">
        <f t="shared" si="1081"/>
        <v>674.230187</v>
      </c>
      <c r="S1633" s="33"/>
    </row>
    <row r="1634" spans="1:19" s="6" customFormat="1" ht="25.5">
      <c r="A1634" s="544"/>
      <c r="B1634" s="530"/>
      <c r="C1634" s="455"/>
      <c r="D1634" s="455"/>
      <c r="E1634" s="455"/>
      <c r="F1634" s="455"/>
      <c r="G1634" s="532"/>
      <c r="H1634" s="455"/>
      <c r="I1634" s="188" t="s">
        <v>34</v>
      </c>
      <c r="J1634" s="470"/>
      <c r="K1634" s="98" t="s">
        <v>35</v>
      </c>
      <c r="L1634" s="98"/>
      <c r="M1634" s="98"/>
      <c r="N1634" s="60">
        <v>0</v>
      </c>
      <c r="O1634" s="60">
        <v>0</v>
      </c>
      <c r="P1634" s="60">
        <v>0</v>
      </c>
      <c r="Q1634" s="60">
        <v>5.8898390000000003</v>
      </c>
      <c r="R1634" s="48">
        <f t="shared" si="1081"/>
        <v>5.8898390000000003</v>
      </c>
      <c r="S1634" s="33"/>
    </row>
    <row r="1635" spans="1:19" s="6" customFormat="1" ht="15">
      <c r="A1635" s="544"/>
      <c r="B1635" s="530"/>
      <c r="C1635" s="455"/>
      <c r="D1635" s="455"/>
      <c r="E1635" s="455"/>
      <c r="F1635" s="455"/>
      <c r="G1635" s="532"/>
      <c r="H1635" s="455"/>
      <c r="I1635" s="188" t="s">
        <v>25</v>
      </c>
      <c r="J1635" s="470"/>
      <c r="K1635" s="98" t="s">
        <v>26</v>
      </c>
      <c r="L1635" s="98"/>
      <c r="M1635" s="98"/>
      <c r="N1635" s="60">
        <v>0</v>
      </c>
      <c r="O1635" s="60">
        <v>0</v>
      </c>
      <c r="P1635" s="60">
        <v>0</v>
      </c>
      <c r="Q1635" s="60">
        <v>668.34034799999995</v>
      </c>
      <c r="R1635" s="48">
        <f t="shared" si="1081"/>
        <v>668.34034799999995</v>
      </c>
      <c r="S1635" s="33"/>
    </row>
    <row r="1636" spans="1:19" s="6" customFormat="1" ht="15">
      <c r="A1636" s="544">
        <v>19</v>
      </c>
      <c r="B1636" s="530" t="s">
        <v>310</v>
      </c>
      <c r="C1636" s="455"/>
      <c r="D1636" s="455"/>
      <c r="E1636" s="455"/>
      <c r="F1636" s="455"/>
      <c r="G1636" s="532"/>
      <c r="H1636" s="455"/>
      <c r="I1636" s="203" t="s">
        <v>22</v>
      </c>
      <c r="J1636" s="460">
        <v>451</v>
      </c>
      <c r="K1636" s="26"/>
      <c r="L1636" s="26"/>
      <c r="M1636" s="26"/>
      <c r="N1636" s="75">
        <f>N1637</f>
        <v>0</v>
      </c>
      <c r="O1636" s="75">
        <f t="shared" ref="O1636:Q1636" si="1085">O1637</f>
        <v>0</v>
      </c>
      <c r="P1636" s="75">
        <f t="shared" si="1085"/>
        <v>0</v>
      </c>
      <c r="Q1636" s="75">
        <f t="shared" si="1085"/>
        <v>186.74070499999999</v>
      </c>
      <c r="R1636" s="43">
        <f t="shared" ref="R1636:R1681" si="1086">Q1636+P1636+N1636+O1636</f>
        <v>186.74070499999999</v>
      </c>
      <c r="S1636" s="41"/>
    </row>
    <row r="1637" spans="1:19" s="6" customFormat="1" ht="38.25">
      <c r="A1637" s="544"/>
      <c r="B1637" s="530"/>
      <c r="C1637" s="455"/>
      <c r="D1637" s="455"/>
      <c r="E1637" s="455"/>
      <c r="F1637" s="455"/>
      <c r="G1637" s="532"/>
      <c r="H1637" s="455"/>
      <c r="I1637" s="199" t="s">
        <v>67</v>
      </c>
      <c r="J1637" s="461"/>
      <c r="K1637" s="55" t="s">
        <v>26</v>
      </c>
      <c r="L1637" s="55"/>
      <c r="M1637" s="55"/>
      <c r="N1637" s="63">
        <f t="shared" ref="N1637:O1637" si="1087">N1639+N1638</f>
        <v>0</v>
      </c>
      <c r="O1637" s="63">
        <f t="shared" si="1087"/>
        <v>0</v>
      </c>
      <c r="P1637" s="63">
        <f t="shared" ref="P1637" si="1088">P1639+P1638</f>
        <v>0</v>
      </c>
      <c r="Q1637" s="63">
        <f t="shared" ref="Q1637" si="1089">Q1639+Q1638</f>
        <v>186.74070499999999</v>
      </c>
      <c r="R1637" s="48">
        <f t="shared" si="1086"/>
        <v>186.74070499999999</v>
      </c>
      <c r="S1637" s="33"/>
    </row>
    <row r="1638" spans="1:19" s="6" customFormat="1" ht="25.5">
      <c r="A1638" s="544"/>
      <c r="B1638" s="530"/>
      <c r="C1638" s="455"/>
      <c r="D1638" s="455"/>
      <c r="E1638" s="455"/>
      <c r="F1638" s="455"/>
      <c r="G1638" s="532"/>
      <c r="H1638" s="455"/>
      <c r="I1638" s="188" t="s">
        <v>34</v>
      </c>
      <c r="J1638" s="461"/>
      <c r="K1638" s="98" t="s">
        <v>35</v>
      </c>
      <c r="L1638" s="98"/>
      <c r="M1638" s="98"/>
      <c r="N1638" s="60">
        <v>0</v>
      </c>
      <c r="O1638" s="60">
        <v>0</v>
      </c>
      <c r="P1638" s="60">
        <v>0</v>
      </c>
      <c r="Q1638" s="60">
        <v>4.7389999999999999</v>
      </c>
      <c r="R1638" s="48">
        <f t="shared" si="1086"/>
        <v>4.7389999999999999</v>
      </c>
      <c r="S1638" s="33"/>
    </row>
    <row r="1639" spans="1:19" s="6" customFormat="1" ht="15">
      <c r="A1639" s="544"/>
      <c r="B1639" s="530"/>
      <c r="C1639" s="455"/>
      <c r="D1639" s="455"/>
      <c r="E1639" s="455"/>
      <c r="F1639" s="455"/>
      <c r="G1639" s="532"/>
      <c r="H1639" s="455"/>
      <c r="I1639" s="188" t="s">
        <v>25</v>
      </c>
      <c r="J1639" s="462"/>
      <c r="K1639" s="98" t="s">
        <v>26</v>
      </c>
      <c r="L1639" s="98"/>
      <c r="M1639" s="98"/>
      <c r="N1639" s="60">
        <v>0</v>
      </c>
      <c r="O1639" s="60">
        <v>0</v>
      </c>
      <c r="P1639" s="60">
        <v>0</v>
      </c>
      <c r="Q1639" s="60">
        <v>182.00170499999999</v>
      </c>
      <c r="R1639" s="48">
        <f t="shared" si="1086"/>
        <v>182.00170499999999</v>
      </c>
      <c r="S1639" s="33"/>
    </row>
    <row r="1640" spans="1:19" s="6" customFormat="1" ht="15" customHeight="1">
      <c r="A1640" s="544">
        <v>20</v>
      </c>
      <c r="B1640" s="530" t="s">
        <v>311</v>
      </c>
      <c r="C1640" s="455"/>
      <c r="D1640" s="455"/>
      <c r="E1640" s="455"/>
      <c r="F1640" s="455"/>
      <c r="G1640" s="532"/>
      <c r="H1640" s="455"/>
      <c r="I1640" s="203" t="s">
        <v>22</v>
      </c>
      <c r="J1640" s="470">
        <v>451</v>
      </c>
      <c r="K1640" s="26"/>
      <c r="L1640" s="26"/>
      <c r="M1640" s="26"/>
      <c r="N1640" s="75">
        <f>N1641+N1643</f>
        <v>0</v>
      </c>
      <c r="O1640" s="75">
        <f t="shared" ref="O1640:Q1640" si="1090">O1641+O1643</f>
        <v>0</v>
      </c>
      <c r="P1640" s="75">
        <f t="shared" si="1090"/>
        <v>0</v>
      </c>
      <c r="Q1640" s="75">
        <f t="shared" si="1090"/>
        <v>49.928885000000001</v>
      </c>
      <c r="R1640" s="43">
        <f t="shared" si="1086"/>
        <v>49.928885000000001</v>
      </c>
      <c r="S1640" s="41"/>
    </row>
    <row r="1641" spans="1:19" s="6" customFormat="1" ht="25.5">
      <c r="A1641" s="544"/>
      <c r="B1641" s="530"/>
      <c r="C1641" s="455"/>
      <c r="D1641" s="455"/>
      <c r="E1641" s="455"/>
      <c r="F1641" s="455"/>
      <c r="G1641" s="532"/>
      <c r="H1641" s="455"/>
      <c r="I1641" s="199" t="s">
        <v>312</v>
      </c>
      <c r="J1641" s="470"/>
      <c r="K1641" s="55" t="s">
        <v>223</v>
      </c>
      <c r="L1641" s="55"/>
      <c r="M1641" s="55"/>
      <c r="N1641" s="63">
        <f>N1642</f>
        <v>0</v>
      </c>
      <c r="O1641" s="63">
        <f t="shared" ref="O1641" si="1091">O1642</f>
        <v>0</v>
      </c>
      <c r="P1641" s="63">
        <f t="shared" ref="P1641:Q1641" si="1092">P1642</f>
        <v>0</v>
      </c>
      <c r="Q1641" s="63">
        <f t="shared" si="1092"/>
        <v>45.773985000000003</v>
      </c>
      <c r="R1641" s="48">
        <f t="shared" si="1086"/>
        <v>45.773985000000003</v>
      </c>
      <c r="S1641" s="33"/>
    </row>
    <row r="1642" spans="1:19" s="6" customFormat="1" ht="15">
      <c r="A1642" s="544"/>
      <c r="B1642" s="530"/>
      <c r="C1642" s="455"/>
      <c r="D1642" s="455"/>
      <c r="E1642" s="455"/>
      <c r="F1642" s="455"/>
      <c r="G1642" s="532"/>
      <c r="H1642" s="455"/>
      <c r="I1642" s="188" t="s">
        <v>25</v>
      </c>
      <c r="J1642" s="470"/>
      <c r="K1642" s="98" t="s">
        <v>26</v>
      </c>
      <c r="L1642" s="98"/>
      <c r="M1642" s="98"/>
      <c r="N1642" s="60">
        <v>0</v>
      </c>
      <c r="O1642" s="60">
        <v>0</v>
      </c>
      <c r="P1642" s="60">
        <v>0</v>
      </c>
      <c r="Q1642" s="60">
        <v>45.773985000000003</v>
      </c>
      <c r="R1642" s="48">
        <f t="shared" si="1086"/>
        <v>45.773985000000003</v>
      </c>
      <c r="S1642" s="33"/>
    </row>
    <row r="1643" spans="1:19" s="6" customFormat="1" ht="38.25">
      <c r="A1643" s="544"/>
      <c r="B1643" s="530"/>
      <c r="C1643" s="455"/>
      <c r="D1643" s="455"/>
      <c r="E1643" s="455"/>
      <c r="F1643" s="455"/>
      <c r="G1643" s="532"/>
      <c r="H1643" s="455"/>
      <c r="I1643" s="187" t="s">
        <v>43</v>
      </c>
      <c r="J1643" s="470"/>
      <c r="K1643" s="55" t="s">
        <v>68</v>
      </c>
      <c r="L1643" s="55"/>
      <c r="M1643" s="55"/>
      <c r="N1643" s="63">
        <f t="shared" ref="N1643" si="1093">N1644</f>
        <v>0</v>
      </c>
      <c r="O1643" s="63">
        <f t="shared" ref="O1643" si="1094">O1644</f>
        <v>0</v>
      </c>
      <c r="P1643" s="63">
        <f t="shared" ref="P1643" si="1095">P1644</f>
        <v>0</v>
      </c>
      <c r="Q1643" s="63">
        <f t="shared" ref="Q1643" si="1096">Q1644</f>
        <v>4.1548999999999996</v>
      </c>
      <c r="R1643" s="48">
        <f t="shared" si="1086"/>
        <v>4.1548999999999996</v>
      </c>
      <c r="S1643" s="33"/>
    </row>
    <row r="1644" spans="1:19" s="6" customFormat="1" ht="15">
      <c r="A1644" s="544"/>
      <c r="B1644" s="530"/>
      <c r="C1644" s="455"/>
      <c r="D1644" s="455"/>
      <c r="E1644" s="455"/>
      <c r="F1644" s="455"/>
      <c r="G1644" s="532"/>
      <c r="H1644" s="455"/>
      <c r="I1644" s="188" t="s">
        <v>25</v>
      </c>
      <c r="J1644" s="470"/>
      <c r="K1644" s="98" t="s">
        <v>26</v>
      </c>
      <c r="L1644" s="98"/>
      <c r="M1644" s="98"/>
      <c r="N1644" s="60">
        <v>0</v>
      </c>
      <c r="O1644" s="60">
        <v>0</v>
      </c>
      <c r="P1644" s="60">
        <v>0</v>
      </c>
      <c r="Q1644" s="60">
        <v>4.1548999999999996</v>
      </c>
      <c r="R1644" s="48">
        <f t="shared" si="1086"/>
        <v>4.1548999999999996</v>
      </c>
      <c r="S1644" s="33"/>
    </row>
    <row r="1645" spans="1:19" s="3" customFormat="1" ht="15">
      <c r="A1645" s="544">
        <v>21</v>
      </c>
      <c r="B1645" s="530" t="s">
        <v>313</v>
      </c>
      <c r="C1645" s="455"/>
      <c r="D1645" s="455"/>
      <c r="E1645" s="455"/>
      <c r="F1645" s="455"/>
      <c r="G1645" s="532"/>
      <c r="H1645" s="455"/>
      <c r="I1645" s="198" t="s">
        <v>22</v>
      </c>
      <c r="J1645" s="470">
        <v>456</v>
      </c>
      <c r="K1645" s="66"/>
      <c r="L1645" s="66"/>
      <c r="M1645" s="66"/>
      <c r="N1645" s="43">
        <f>N1646+N1648</f>
        <v>0</v>
      </c>
      <c r="O1645" s="43">
        <f t="shared" ref="O1645:Q1645" si="1097">O1646+O1648</f>
        <v>0</v>
      </c>
      <c r="P1645" s="43">
        <f t="shared" si="1097"/>
        <v>0</v>
      </c>
      <c r="Q1645" s="43">
        <f t="shared" si="1097"/>
        <v>75.755986000000007</v>
      </c>
      <c r="R1645" s="43">
        <f t="shared" si="1086"/>
        <v>75.755986000000007</v>
      </c>
      <c r="S1645" s="41"/>
    </row>
    <row r="1646" spans="1:19" s="3" customFormat="1" ht="79.5" customHeight="1">
      <c r="A1646" s="544"/>
      <c r="B1646" s="530"/>
      <c r="C1646" s="455"/>
      <c r="D1646" s="455"/>
      <c r="E1646" s="455"/>
      <c r="F1646" s="455"/>
      <c r="G1646" s="532"/>
      <c r="H1646" s="455"/>
      <c r="I1646" s="187" t="s">
        <v>71</v>
      </c>
      <c r="J1646" s="470"/>
      <c r="K1646" s="68" t="s">
        <v>24</v>
      </c>
      <c r="L1646" s="68"/>
      <c r="M1646" s="68"/>
      <c r="N1646" s="63">
        <f t="shared" ref="N1646" si="1098">N1647</f>
        <v>0</v>
      </c>
      <c r="O1646" s="63">
        <f>O1647</f>
        <v>0</v>
      </c>
      <c r="P1646" s="63">
        <f t="shared" ref="P1646:Q1646" si="1099">P1647</f>
        <v>0</v>
      </c>
      <c r="Q1646" s="63">
        <f t="shared" si="1099"/>
        <v>41.255986</v>
      </c>
      <c r="R1646" s="48">
        <f t="shared" si="1086"/>
        <v>41.255986</v>
      </c>
      <c r="S1646" s="33"/>
    </row>
    <row r="1647" spans="1:19" s="3" customFormat="1" ht="15">
      <c r="A1647" s="544"/>
      <c r="B1647" s="530"/>
      <c r="C1647" s="455"/>
      <c r="D1647" s="455"/>
      <c r="E1647" s="455"/>
      <c r="F1647" s="455"/>
      <c r="G1647" s="532"/>
      <c r="H1647" s="455"/>
      <c r="I1647" s="188" t="s">
        <v>25</v>
      </c>
      <c r="J1647" s="470"/>
      <c r="K1647" s="70" t="s">
        <v>26</v>
      </c>
      <c r="L1647" s="70"/>
      <c r="M1647" s="70"/>
      <c r="N1647" s="51">
        <v>0</v>
      </c>
      <c r="O1647" s="51">
        <v>0</v>
      </c>
      <c r="P1647" s="51">
        <v>0</v>
      </c>
      <c r="Q1647" s="51">
        <v>41.255986</v>
      </c>
      <c r="R1647" s="48">
        <f t="shared" si="1086"/>
        <v>41.255986</v>
      </c>
      <c r="S1647" s="33"/>
    </row>
    <row r="1648" spans="1:19" s="3" customFormat="1" ht="25.5">
      <c r="A1648" s="544"/>
      <c r="B1648" s="530"/>
      <c r="C1648" s="455"/>
      <c r="D1648" s="455"/>
      <c r="E1648" s="455"/>
      <c r="F1648" s="455"/>
      <c r="G1648" s="532"/>
      <c r="H1648" s="455"/>
      <c r="I1648" s="187" t="s">
        <v>72</v>
      </c>
      <c r="J1648" s="470"/>
      <c r="K1648" s="68" t="s">
        <v>46</v>
      </c>
      <c r="L1648" s="68"/>
      <c r="M1648" s="68"/>
      <c r="N1648" s="63">
        <f>N1649</f>
        <v>0</v>
      </c>
      <c r="O1648" s="63">
        <f>O1649</f>
        <v>0</v>
      </c>
      <c r="P1648" s="63">
        <f>P1649</f>
        <v>0</v>
      </c>
      <c r="Q1648" s="63">
        <f>Q1649</f>
        <v>34.5</v>
      </c>
      <c r="R1648" s="48">
        <f t="shared" si="1086"/>
        <v>34.5</v>
      </c>
      <c r="S1648" s="33"/>
    </row>
    <row r="1649" spans="1:19" s="3" customFormat="1" ht="15">
      <c r="A1649" s="544"/>
      <c r="B1649" s="530"/>
      <c r="C1649" s="455"/>
      <c r="D1649" s="455"/>
      <c r="E1649" s="455"/>
      <c r="F1649" s="455"/>
      <c r="G1649" s="532"/>
      <c r="H1649" s="455"/>
      <c r="I1649" s="188" t="s">
        <v>25</v>
      </c>
      <c r="J1649" s="470"/>
      <c r="K1649" s="70" t="s">
        <v>26</v>
      </c>
      <c r="L1649" s="70"/>
      <c r="M1649" s="70"/>
      <c r="N1649" s="51">
        <v>0</v>
      </c>
      <c r="O1649" s="51">
        <v>0</v>
      </c>
      <c r="P1649" s="60">
        <v>0</v>
      </c>
      <c r="Q1649" s="60">
        <v>34.5</v>
      </c>
      <c r="R1649" s="48">
        <f t="shared" si="1086"/>
        <v>34.5</v>
      </c>
      <c r="S1649" s="33"/>
    </row>
    <row r="1650" spans="1:19" s="3" customFormat="1" ht="15">
      <c r="A1650" s="464">
        <v>22</v>
      </c>
      <c r="B1650" s="457" t="s">
        <v>314</v>
      </c>
      <c r="C1650" s="455"/>
      <c r="D1650" s="455"/>
      <c r="E1650" s="455"/>
      <c r="F1650" s="455"/>
      <c r="G1650" s="532"/>
      <c r="H1650" s="455"/>
      <c r="I1650" s="198" t="s">
        <v>22</v>
      </c>
      <c r="J1650" s="470">
        <v>456</v>
      </c>
      <c r="K1650" s="66"/>
      <c r="L1650" s="66"/>
      <c r="M1650" s="66"/>
      <c r="N1650" s="43">
        <f>N1651</f>
        <v>0</v>
      </c>
      <c r="O1650" s="43">
        <f t="shared" ref="O1650:Q1650" si="1100">O1651</f>
        <v>0</v>
      </c>
      <c r="P1650" s="43">
        <f t="shared" si="1100"/>
        <v>0</v>
      </c>
      <c r="Q1650" s="43">
        <f t="shared" si="1100"/>
        <v>66.602558999999999</v>
      </c>
      <c r="R1650" s="43">
        <f t="shared" ref="R1650" si="1101">Q1650+P1650+N1650+O1650</f>
        <v>66.602558999999999</v>
      </c>
      <c r="S1650" s="41"/>
    </row>
    <row r="1651" spans="1:19" s="3" customFormat="1" ht="35.25" customHeight="1">
      <c r="A1651" s="465"/>
      <c r="B1651" s="458"/>
      <c r="C1651" s="455"/>
      <c r="D1651" s="455"/>
      <c r="E1651" s="455"/>
      <c r="F1651" s="455"/>
      <c r="G1651" s="532"/>
      <c r="H1651" s="455"/>
      <c r="I1651" s="187" t="s">
        <v>75</v>
      </c>
      <c r="J1651" s="470"/>
      <c r="K1651" s="68" t="s">
        <v>28</v>
      </c>
      <c r="L1651" s="68"/>
      <c r="M1651" s="68"/>
      <c r="N1651" s="48">
        <f>N1652</f>
        <v>0</v>
      </c>
      <c r="O1651" s="48">
        <f t="shared" ref="O1651:P1651" si="1102">O1652</f>
        <v>0</v>
      </c>
      <c r="P1651" s="48">
        <f t="shared" si="1102"/>
        <v>0</v>
      </c>
      <c r="Q1651" s="48">
        <f>Q1652</f>
        <v>66.602558999999999</v>
      </c>
      <c r="R1651" s="48">
        <f t="shared" si="1086"/>
        <v>66.602558999999999</v>
      </c>
      <c r="S1651" s="33"/>
    </row>
    <row r="1652" spans="1:19" s="3" customFormat="1" ht="15">
      <c r="A1652" s="465"/>
      <c r="B1652" s="458"/>
      <c r="C1652" s="455"/>
      <c r="D1652" s="455"/>
      <c r="E1652" s="455"/>
      <c r="F1652" s="455"/>
      <c r="G1652" s="532"/>
      <c r="H1652" s="455"/>
      <c r="I1652" s="188" t="s">
        <v>25</v>
      </c>
      <c r="J1652" s="470"/>
      <c r="K1652" s="70" t="s">
        <v>26</v>
      </c>
      <c r="L1652" s="70"/>
      <c r="M1652" s="70"/>
      <c r="N1652" s="51">
        <v>0</v>
      </c>
      <c r="O1652" s="51">
        <v>0</v>
      </c>
      <c r="P1652" s="51">
        <v>0</v>
      </c>
      <c r="Q1652" s="51">
        <v>66.602558999999999</v>
      </c>
      <c r="R1652" s="48">
        <f t="shared" si="1086"/>
        <v>66.602558999999999</v>
      </c>
      <c r="S1652" s="33"/>
    </row>
    <row r="1653" spans="1:19" s="6" customFormat="1" ht="15" customHeight="1">
      <c r="A1653" s="464">
        <v>23</v>
      </c>
      <c r="B1653" s="457" t="s">
        <v>315</v>
      </c>
      <c r="C1653" s="455"/>
      <c r="D1653" s="455"/>
      <c r="E1653" s="455"/>
      <c r="F1653" s="455"/>
      <c r="G1653" s="532"/>
      <c r="H1653" s="455"/>
      <c r="I1653" s="198" t="s">
        <v>22</v>
      </c>
      <c r="J1653" s="460">
        <v>457</v>
      </c>
      <c r="K1653" s="66"/>
      <c r="L1653" s="66"/>
      <c r="M1653" s="66"/>
      <c r="N1653" s="43">
        <f>N1654+N1656+N1659+N1661+N1663+N1665+N1667</f>
        <v>0</v>
      </c>
      <c r="O1653" s="43">
        <f t="shared" ref="O1653:Q1653" si="1103">O1654+O1656+O1659+O1661+O1663+O1665+O1667</f>
        <v>0</v>
      </c>
      <c r="P1653" s="43">
        <f t="shared" si="1103"/>
        <v>0</v>
      </c>
      <c r="Q1653" s="43">
        <f t="shared" si="1103"/>
        <v>1136.5097220000002</v>
      </c>
      <c r="R1653" s="43">
        <f t="shared" si="1086"/>
        <v>1136.5097220000002</v>
      </c>
      <c r="S1653" s="41"/>
    </row>
    <row r="1654" spans="1:19" s="6" customFormat="1" ht="51">
      <c r="A1654" s="465"/>
      <c r="B1654" s="458"/>
      <c r="C1654" s="455"/>
      <c r="D1654" s="455"/>
      <c r="E1654" s="455"/>
      <c r="F1654" s="455"/>
      <c r="G1654" s="532"/>
      <c r="H1654" s="455"/>
      <c r="I1654" s="187" t="s">
        <v>202</v>
      </c>
      <c r="J1654" s="461"/>
      <c r="K1654" s="55" t="s">
        <v>24</v>
      </c>
      <c r="L1654" s="55"/>
      <c r="M1654" s="55"/>
      <c r="N1654" s="48">
        <f>N1655</f>
        <v>0</v>
      </c>
      <c r="O1654" s="48">
        <f t="shared" ref="O1654:Q1654" si="1104">O1655</f>
        <v>0</v>
      </c>
      <c r="P1654" s="48">
        <f t="shared" si="1104"/>
        <v>0</v>
      </c>
      <c r="Q1654" s="48">
        <f t="shared" si="1104"/>
        <v>91.443045999999995</v>
      </c>
      <c r="R1654" s="48">
        <f t="shared" si="1086"/>
        <v>91.443045999999995</v>
      </c>
      <c r="S1654" s="33"/>
    </row>
    <row r="1655" spans="1:19" s="6" customFormat="1" ht="15">
      <c r="A1655" s="465"/>
      <c r="B1655" s="458"/>
      <c r="C1655" s="455"/>
      <c r="D1655" s="455"/>
      <c r="E1655" s="455"/>
      <c r="F1655" s="455"/>
      <c r="G1655" s="532"/>
      <c r="H1655" s="455"/>
      <c r="I1655" s="188" t="s">
        <v>25</v>
      </c>
      <c r="J1655" s="461"/>
      <c r="K1655" s="70" t="s">
        <v>26</v>
      </c>
      <c r="L1655" s="70"/>
      <c r="M1655" s="70"/>
      <c r="N1655" s="51">
        <v>0</v>
      </c>
      <c r="O1655" s="51">
        <v>0</v>
      </c>
      <c r="P1655" s="51">
        <v>0</v>
      </c>
      <c r="Q1655" s="51">
        <v>91.443045999999995</v>
      </c>
      <c r="R1655" s="48">
        <f t="shared" si="1086"/>
        <v>91.443045999999995</v>
      </c>
      <c r="S1655" s="33"/>
    </row>
    <row r="1656" spans="1:19" s="6" customFormat="1" ht="15">
      <c r="A1656" s="465"/>
      <c r="B1656" s="458"/>
      <c r="C1656" s="455"/>
      <c r="D1656" s="455"/>
      <c r="E1656" s="455"/>
      <c r="F1656" s="455"/>
      <c r="G1656" s="532"/>
      <c r="H1656" s="455"/>
      <c r="I1656" s="187" t="s">
        <v>80</v>
      </c>
      <c r="J1656" s="461"/>
      <c r="K1656" s="55" t="s">
        <v>28</v>
      </c>
      <c r="L1656" s="55"/>
      <c r="M1656" s="55"/>
      <c r="N1656" s="48">
        <f>N1658+N1657</f>
        <v>0</v>
      </c>
      <c r="O1656" s="48">
        <f t="shared" ref="O1656:Q1656" si="1105">O1658+O1657</f>
        <v>0</v>
      </c>
      <c r="P1656" s="48">
        <f t="shared" si="1105"/>
        <v>0</v>
      </c>
      <c r="Q1656" s="48">
        <f t="shared" si="1105"/>
        <v>388.43700000000001</v>
      </c>
      <c r="R1656" s="48">
        <f t="shared" si="1086"/>
        <v>388.43700000000001</v>
      </c>
      <c r="S1656" s="33"/>
    </row>
    <row r="1657" spans="1:19" s="6" customFormat="1" ht="25.5">
      <c r="A1657" s="465"/>
      <c r="B1657" s="458"/>
      <c r="C1657" s="455"/>
      <c r="D1657" s="455"/>
      <c r="E1657" s="455"/>
      <c r="F1657" s="455"/>
      <c r="G1657" s="532"/>
      <c r="H1657" s="455"/>
      <c r="I1657" s="204" t="s">
        <v>34</v>
      </c>
      <c r="J1657" s="461"/>
      <c r="K1657" s="98" t="s">
        <v>35</v>
      </c>
      <c r="L1657" s="98"/>
      <c r="M1657" s="98"/>
      <c r="N1657" s="51">
        <v>0</v>
      </c>
      <c r="O1657" s="51">
        <v>0</v>
      </c>
      <c r="P1657" s="51">
        <v>0</v>
      </c>
      <c r="Q1657" s="51">
        <v>0.85699999999999998</v>
      </c>
      <c r="R1657" s="48">
        <f t="shared" si="1086"/>
        <v>0.85699999999999998</v>
      </c>
      <c r="S1657" s="33"/>
    </row>
    <row r="1658" spans="1:19" s="6" customFormat="1" ht="15">
      <c r="A1658" s="465"/>
      <c r="B1658" s="458"/>
      <c r="C1658" s="455"/>
      <c r="D1658" s="455"/>
      <c r="E1658" s="455"/>
      <c r="F1658" s="455"/>
      <c r="G1658" s="532"/>
      <c r="H1658" s="455"/>
      <c r="I1658" s="188" t="s">
        <v>25</v>
      </c>
      <c r="J1658" s="461"/>
      <c r="K1658" s="98" t="s">
        <v>26</v>
      </c>
      <c r="L1658" s="98"/>
      <c r="M1658" s="98"/>
      <c r="N1658" s="51">
        <v>0</v>
      </c>
      <c r="O1658" s="51">
        <v>0</v>
      </c>
      <c r="P1658" s="51">
        <v>0</v>
      </c>
      <c r="Q1658" s="51">
        <v>387.58</v>
      </c>
      <c r="R1658" s="48">
        <f t="shared" si="1086"/>
        <v>387.58</v>
      </c>
      <c r="S1658" s="33"/>
    </row>
    <row r="1659" spans="1:19" s="6" customFormat="1" ht="38.25">
      <c r="A1659" s="465"/>
      <c r="B1659" s="458"/>
      <c r="C1659" s="455"/>
      <c r="D1659" s="455"/>
      <c r="E1659" s="455"/>
      <c r="F1659" s="455"/>
      <c r="G1659" s="532"/>
      <c r="H1659" s="455"/>
      <c r="I1659" s="187" t="s">
        <v>81</v>
      </c>
      <c r="J1659" s="461"/>
      <c r="K1659" s="55" t="s">
        <v>39</v>
      </c>
      <c r="L1659" s="55"/>
      <c r="M1659" s="55"/>
      <c r="N1659" s="48">
        <f>N1660</f>
        <v>0</v>
      </c>
      <c r="O1659" s="48">
        <f t="shared" ref="O1659" si="1106">O1660</f>
        <v>0</v>
      </c>
      <c r="P1659" s="48">
        <f t="shared" ref="P1659" si="1107">P1660</f>
        <v>0</v>
      </c>
      <c r="Q1659" s="48">
        <f t="shared" ref="Q1659" si="1108">Q1660</f>
        <v>4</v>
      </c>
      <c r="R1659" s="48">
        <f t="shared" si="1086"/>
        <v>4</v>
      </c>
      <c r="S1659" s="33"/>
    </row>
    <row r="1660" spans="1:19" s="6" customFormat="1" ht="15">
      <c r="A1660" s="465"/>
      <c r="B1660" s="458"/>
      <c r="C1660" s="455"/>
      <c r="D1660" s="455"/>
      <c r="E1660" s="455"/>
      <c r="F1660" s="455"/>
      <c r="G1660" s="532"/>
      <c r="H1660" s="455"/>
      <c r="I1660" s="188" t="s">
        <v>25</v>
      </c>
      <c r="J1660" s="461"/>
      <c r="K1660" s="98" t="s">
        <v>26</v>
      </c>
      <c r="L1660" s="98"/>
      <c r="M1660" s="98"/>
      <c r="N1660" s="51">
        <v>0</v>
      </c>
      <c r="O1660" s="51">
        <v>0</v>
      </c>
      <c r="P1660" s="51">
        <v>0</v>
      </c>
      <c r="Q1660" s="51">
        <v>4</v>
      </c>
      <c r="R1660" s="48">
        <f t="shared" si="1086"/>
        <v>4</v>
      </c>
      <c r="S1660" s="33"/>
    </row>
    <row r="1661" spans="1:19" s="6" customFormat="1" ht="63.75">
      <c r="A1661" s="465"/>
      <c r="B1661" s="458"/>
      <c r="C1661" s="455"/>
      <c r="D1661" s="455"/>
      <c r="E1661" s="455"/>
      <c r="F1661" s="455"/>
      <c r="G1661" s="532"/>
      <c r="H1661" s="455"/>
      <c r="I1661" s="187" t="s">
        <v>82</v>
      </c>
      <c r="J1661" s="461"/>
      <c r="K1661" s="55" t="s">
        <v>54</v>
      </c>
      <c r="L1661" s="55"/>
      <c r="M1661" s="55"/>
      <c r="N1661" s="48">
        <f>N1662</f>
        <v>0</v>
      </c>
      <c r="O1661" s="48">
        <f t="shared" ref="O1661" si="1109">O1662</f>
        <v>0</v>
      </c>
      <c r="P1661" s="48">
        <f t="shared" ref="P1661" si="1110">P1662</f>
        <v>0</v>
      </c>
      <c r="Q1661" s="48">
        <f t="shared" ref="Q1661" si="1111">Q1662</f>
        <v>10</v>
      </c>
      <c r="R1661" s="48">
        <f t="shared" si="1086"/>
        <v>10</v>
      </c>
      <c r="S1661" s="33"/>
    </row>
    <row r="1662" spans="1:19" s="6" customFormat="1" ht="15">
      <c r="A1662" s="465"/>
      <c r="B1662" s="458"/>
      <c r="C1662" s="455"/>
      <c r="D1662" s="455"/>
      <c r="E1662" s="455"/>
      <c r="F1662" s="455"/>
      <c r="G1662" s="532"/>
      <c r="H1662" s="455"/>
      <c r="I1662" s="188" t="s">
        <v>25</v>
      </c>
      <c r="J1662" s="461"/>
      <c r="K1662" s="98" t="s">
        <v>26</v>
      </c>
      <c r="L1662" s="98"/>
      <c r="M1662" s="98"/>
      <c r="N1662" s="51">
        <v>0</v>
      </c>
      <c r="O1662" s="51">
        <v>0</v>
      </c>
      <c r="P1662" s="51">
        <v>0</v>
      </c>
      <c r="Q1662" s="51">
        <v>10</v>
      </c>
      <c r="R1662" s="48">
        <f t="shared" si="1086"/>
        <v>10</v>
      </c>
      <c r="S1662" s="33"/>
    </row>
    <row r="1663" spans="1:19" s="6" customFormat="1" ht="38.25">
      <c r="A1663" s="465"/>
      <c r="B1663" s="458"/>
      <c r="C1663" s="455"/>
      <c r="D1663" s="455"/>
      <c r="E1663" s="455"/>
      <c r="F1663" s="455"/>
      <c r="G1663" s="532"/>
      <c r="H1663" s="455"/>
      <c r="I1663" s="187" t="s">
        <v>43</v>
      </c>
      <c r="J1663" s="461"/>
      <c r="K1663" s="55" t="s">
        <v>76</v>
      </c>
      <c r="L1663" s="55"/>
      <c r="M1663" s="55"/>
      <c r="N1663" s="48">
        <f>N1664</f>
        <v>0</v>
      </c>
      <c r="O1663" s="48">
        <f t="shared" ref="O1663" si="1112">O1664</f>
        <v>0</v>
      </c>
      <c r="P1663" s="48">
        <f t="shared" ref="P1663" si="1113">P1664</f>
        <v>0</v>
      </c>
      <c r="Q1663" s="48">
        <f t="shared" ref="Q1663" si="1114">Q1664</f>
        <v>32.624988000000002</v>
      </c>
      <c r="R1663" s="48">
        <f t="shared" si="1086"/>
        <v>32.624988000000002</v>
      </c>
      <c r="S1663" s="33"/>
    </row>
    <row r="1664" spans="1:19" s="6" customFormat="1" ht="15">
      <c r="A1664" s="465"/>
      <c r="B1664" s="458"/>
      <c r="C1664" s="455"/>
      <c r="D1664" s="455"/>
      <c r="E1664" s="455"/>
      <c r="F1664" s="455"/>
      <c r="G1664" s="532"/>
      <c r="H1664" s="455"/>
      <c r="I1664" s="188" t="s">
        <v>25</v>
      </c>
      <c r="J1664" s="461"/>
      <c r="K1664" s="98" t="s">
        <v>26</v>
      </c>
      <c r="L1664" s="98"/>
      <c r="M1664" s="98"/>
      <c r="N1664" s="51">
        <v>0</v>
      </c>
      <c r="O1664" s="51">
        <v>0</v>
      </c>
      <c r="P1664" s="51">
        <v>0</v>
      </c>
      <c r="Q1664" s="51">
        <v>32.624988000000002</v>
      </c>
      <c r="R1664" s="48">
        <f t="shared" si="1086"/>
        <v>32.624988000000002</v>
      </c>
      <c r="S1664" s="33"/>
    </row>
    <row r="1665" spans="1:19" s="6" customFormat="1" ht="51">
      <c r="A1665" s="465"/>
      <c r="B1665" s="458"/>
      <c r="C1665" s="455"/>
      <c r="D1665" s="455"/>
      <c r="E1665" s="455"/>
      <c r="F1665" s="455"/>
      <c r="G1665" s="532"/>
      <c r="H1665" s="455"/>
      <c r="I1665" s="187" t="s">
        <v>230</v>
      </c>
      <c r="J1665" s="461"/>
      <c r="K1665" s="55" t="s">
        <v>316</v>
      </c>
      <c r="L1665" s="55"/>
      <c r="M1665" s="55"/>
      <c r="N1665" s="48">
        <f>N1666</f>
        <v>0</v>
      </c>
      <c r="O1665" s="48">
        <f t="shared" ref="O1665" si="1115">O1666</f>
        <v>0</v>
      </c>
      <c r="P1665" s="48">
        <f t="shared" ref="P1665" si="1116">P1666</f>
        <v>0</v>
      </c>
      <c r="Q1665" s="48">
        <f t="shared" ref="Q1665" si="1117">Q1666</f>
        <v>567.52868799999999</v>
      </c>
      <c r="R1665" s="48">
        <f t="shared" si="1086"/>
        <v>567.52868799999999</v>
      </c>
      <c r="S1665" s="33"/>
    </row>
    <row r="1666" spans="1:19" s="6" customFormat="1" ht="15">
      <c r="A1666" s="465"/>
      <c r="B1666" s="458"/>
      <c r="C1666" s="455"/>
      <c r="D1666" s="455"/>
      <c r="E1666" s="455"/>
      <c r="F1666" s="455"/>
      <c r="G1666" s="532"/>
      <c r="H1666" s="455"/>
      <c r="I1666" s="188" t="s">
        <v>25</v>
      </c>
      <c r="J1666" s="461"/>
      <c r="K1666" s="98" t="s">
        <v>48</v>
      </c>
      <c r="L1666" s="98"/>
      <c r="M1666" s="98"/>
      <c r="N1666" s="51">
        <v>0</v>
      </c>
      <c r="O1666" s="51">
        <v>0</v>
      </c>
      <c r="P1666" s="51">
        <v>0</v>
      </c>
      <c r="Q1666" s="51">
        <v>567.52868799999999</v>
      </c>
      <c r="R1666" s="48">
        <f t="shared" si="1086"/>
        <v>567.52868799999999</v>
      </c>
      <c r="S1666" s="33"/>
    </row>
    <row r="1667" spans="1:19" s="6" customFormat="1" ht="25.5">
      <c r="A1667" s="465"/>
      <c r="B1667" s="458"/>
      <c r="C1667" s="455"/>
      <c r="D1667" s="455"/>
      <c r="E1667" s="455"/>
      <c r="F1667" s="455"/>
      <c r="G1667" s="532"/>
      <c r="H1667" s="455"/>
      <c r="I1667" s="187" t="s">
        <v>233</v>
      </c>
      <c r="J1667" s="461"/>
      <c r="K1667" s="55" t="s">
        <v>234</v>
      </c>
      <c r="L1667" s="55"/>
      <c r="M1667" s="55"/>
      <c r="N1667" s="48">
        <f>N1668</f>
        <v>0</v>
      </c>
      <c r="O1667" s="48">
        <f t="shared" ref="O1667" si="1118">O1668</f>
        <v>0</v>
      </c>
      <c r="P1667" s="48">
        <f t="shared" ref="P1667" si="1119">P1668</f>
        <v>0</v>
      </c>
      <c r="Q1667" s="48">
        <f t="shared" ref="Q1667" si="1120">Q1668</f>
        <v>42.475999999999999</v>
      </c>
      <c r="R1667" s="48">
        <f t="shared" si="1086"/>
        <v>42.475999999999999</v>
      </c>
      <c r="S1667" s="33"/>
    </row>
    <row r="1668" spans="1:19" s="6" customFormat="1" ht="15">
      <c r="A1668" s="466"/>
      <c r="B1668" s="459"/>
      <c r="C1668" s="455"/>
      <c r="D1668" s="455"/>
      <c r="E1668" s="455"/>
      <c r="F1668" s="455"/>
      <c r="G1668" s="532"/>
      <c r="H1668" s="455"/>
      <c r="I1668" s="188" t="s">
        <v>25</v>
      </c>
      <c r="J1668" s="462"/>
      <c r="K1668" s="98" t="s">
        <v>26</v>
      </c>
      <c r="L1668" s="98"/>
      <c r="M1668" s="98"/>
      <c r="N1668" s="51">
        <v>0</v>
      </c>
      <c r="O1668" s="51">
        <v>0</v>
      </c>
      <c r="P1668" s="51">
        <v>0</v>
      </c>
      <c r="Q1668" s="51">
        <v>42.475999999999999</v>
      </c>
      <c r="R1668" s="48">
        <f t="shared" si="1086"/>
        <v>42.475999999999999</v>
      </c>
      <c r="S1668" s="33"/>
    </row>
    <row r="1669" spans="1:19" s="6" customFormat="1" ht="15">
      <c r="A1669" s="544">
        <v>24</v>
      </c>
      <c r="B1669" s="530" t="s">
        <v>317</v>
      </c>
      <c r="C1669" s="455"/>
      <c r="D1669" s="455"/>
      <c r="E1669" s="455"/>
      <c r="F1669" s="455"/>
      <c r="G1669" s="532"/>
      <c r="H1669" s="455"/>
      <c r="I1669" s="198" t="s">
        <v>22</v>
      </c>
      <c r="J1669" s="460">
        <v>457</v>
      </c>
      <c r="K1669" s="205"/>
      <c r="L1669" s="205"/>
      <c r="M1669" s="205"/>
      <c r="N1669" s="43">
        <f>N1670+N1672</f>
        <v>0</v>
      </c>
      <c r="O1669" s="43">
        <f>O1670+O1672</f>
        <v>0</v>
      </c>
      <c r="P1669" s="43">
        <f>P1670+P1672</f>
        <v>0</v>
      </c>
      <c r="Q1669" s="43">
        <f>Q1670+Q1672</f>
        <v>173.43313499999999</v>
      </c>
      <c r="R1669" s="43">
        <f t="shared" si="1086"/>
        <v>173.43313499999999</v>
      </c>
      <c r="S1669" s="41"/>
    </row>
    <row r="1670" spans="1:19" s="6" customFormat="1" ht="25.5">
      <c r="A1670" s="544"/>
      <c r="B1670" s="530"/>
      <c r="C1670" s="455"/>
      <c r="D1670" s="455"/>
      <c r="E1670" s="455"/>
      <c r="F1670" s="455"/>
      <c r="G1670" s="532"/>
      <c r="H1670" s="455"/>
      <c r="I1670" s="187" t="s">
        <v>86</v>
      </c>
      <c r="J1670" s="461"/>
      <c r="K1670" s="55" t="s">
        <v>37</v>
      </c>
      <c r="L1670" s="55"/>
      <c r="M1670" s="55"/>
      <c r="N1670" s="48">
        <f>N1671</f>
        <v>0</v>
      </c>
      <c r="O1670" s="48">
        <f t="shared" ref="O1670:Q1670" si="1121">O1671</f>
        <v>0</v>
      </c>
      <c r="P1670" s="48">
        <f t="shared" si="1121"/>
        <v>0</v>
      </c>
      <c r="Q1670" s="48">
        <f t="shared" si="1121"/>
        <v>171.43315999999999</v>
      </c>
      <c r="R1670" s="48">
        <f t="shared" si="1086"/>
        <v>171.43315999999999</v>
      </c>
      <c r="S1670" s="33"/>
    </row>
    <row r="1671" spans="1:19" s="6" customFormat="1" ht="15">
      <c r="A1671" s="544"/>
      <c r="B1671" s="530"/>
      <c r="C1671" s="455"/>
      <c r="D1671" s="455"/>
      <c r="E1671" s="455"/>
      <c r="F1671" s="455"/>
      <c r="G1671" s="532"/>
      <c r="H1671" s="455"/>
      <c r="I1671" s="188" t="s">
        <v>25</v>
      </c>
      <c r="J1671" s="461"/>
      <c r="K1671" s="98" t="s">
        <v>26</v>
      </c>
      <c r="L1671" s="98"/>
      <c r="M1671" s="98"/>
      <c r="N1671" s="51">
        <v>0</v>
      </c>
      <c r="O1671" s="51">
        <v>0</v>
      </c>
      <c r="P1671" s="51">
        <v>0</v>
      </c>
      <c r="Q1671" s="51">
        <v>171.43315999999999</v>
      </c>
      <c r="R1671" s="48">
        <f t="shared" si="1086"/>
        <v>171.43315999999999</v>
      </c>
      <c r="S1671" s="33"/>
    </row>
    <row r="1672" spans="1:19" s="6" customFormat="1" ht="38.25">
      <c r="A1672" s="544"/>
      <c r="B1672" s="530"/>
      <c r="C1672" s="455"/>
      <c r="D1672" s="455"/>
      <c r="E1672" s="455"/>
      <c r="F1672" s="455"/>
      <c r="G1672" s="532"/>
      <c r="H1672" s="455"/>
      <c r="I1672" s="187" t="s">
        <v>43</v>
      </c>
      <c r="J1672" s="461"/>
      <c r="K1672" s="55" t="s">
        <v>76</v>
      </c>
      <c r="L1672" s="55"/>
      <c r="M1672" s="55"/>
      <c r="N1672" s="48">
        <f t="shared" ref="N1672:Q1672" si="1122">N1673</f>
        <v>0</v>
      </c>
      <c r="O1672" s="48">
        <f t="shared" si="1122"/>
        <v>0</v>
      </c>
      <c r="P1672" s="48">
        <f t="shared" si="1122"/>
        <v>0</v>
      </c>
      <c r="Q1672" s="48">
        <f t="shared" si="1122"/>
        <v>1.9999750000000001</v>
      </c>
      <c r="R1672" s="48">
        <f t="shared" si="1086"/>
        <v>1.9999750000000001</v>
      </c>
      <c r="S1672" s="33"/>
    </row>
    <row r="1673" spans="1:19" s="6" customFormat="1" ht="15">
      <c r="A1673" s="544"/>
      <c r="B1673" s="530"/>
      <c r="C1673" s="455"/>
      <c r="D1673" s="455"/>
      <c r="E1673" s="455"/>
      <c r="F1673" s="455"/>
      <c r="G1673" s="532"/>
      <c r="H1673" s="455"/>
      <c r="I1673" s="188" t="s">
        <v>25</v>
      </c>
      <c r="J1673" s="462"/>
      <c r="K1673" s="98" t="s">
        <v>26</v>
      </c>
      <c r="L1673" s="98"/>
      <c r="M1673" s="98"/>
      <c r="N1673" s="51">
        <v>0</v>
      </c>
      <c r="O1673" s="51">
        <v>0</v>
      </c>
      <c r="P1673" s="51">
        <v>0</v>
      </c>
      <c r="Q1673" s="51">
        <v>1.9999750000000001</v>
      </c>
      <c r="R1673" s="48">
        <f t="shared" si="1086"/>
        <v>1.9999750000000001</v>
      </c>
      <c r="S1673" s="33"/>
    </row>
    <row r="1674" spans="1:19" s="6" customFormat="1" ht="15" customHeight="1">
      <c r="A1674" s="544">
        <v>25</v>
      </c>
      <c r="B1674" s="457" t="s">
        <v>318</v>
      </c>
      <c r="C1674" s="455"/>
      <c r="D1674" s="455"/>
      <c r="E1674" s="455"/>
      <c r="F1674" s="455"/>
      <c r="G1674" s="532"/>
      <c r="H1674" s="455"/>
      <c r="I1674" s="198" t="s">
        <v>22</v>
      </c>
      <c r="J1674" s="460">
        <v>457</v>
      </c>
      <c r="K1674" s="205"/>
      <c r="L1674" s="205"/>
      <c r="M1674" s="205"/>
      <c r="N1674" s="43">
        <f>N1675</f>
        <v>0</v>
      </c>
      <c r="O1674" s="43">
        <f t="shared" ref="O1674:Q1674" si="1123">O1675</f>
        <v>0</v>
      </c>
      <c r="P1674" s="43">
        <f t="shared" si="1123"/>
        <v>0</v>
      </c>
      <c r="Q1674" s="43">
        <f t="shared" si="1123"/>
        <v>29.185675</v>
      </c>
      <c r="R1674" s="43">
        <f t="shared" ref="R1674" si="1124">Q1674+P1674+N1674+O1674</f>
        <v>29.185675</v>
      </c>
      <c r="S1674" s="41"/>
    </row>
    <row r="1675" spans="1:19" s="6" customFormat="1" ht="25.5">
      <c r="A1675" s="544"/>
      <c r="B1675" s="458"/>
      <c r="C1675" s="455"/>
      <c r="D1675" s="455"/>
      <c r="E1675" s="455"/>
      <c r="F1675" s="455"/>
      <c r="G1675" s="532"/>
      <c r="H1675" s="455"/>
      <c r="I1675" s="187" t="s">
        <v>84</v>
      </c>
      <c r="J1675" s="461"/>
      <c r="K1675" s="55" t="s">
        <v>52</v>
      </c>
      <c r="L1675" s="55"/>
      <c r="M1675" s="55"/>
      <c r="N1675" s="48">
        <f>N1676</f>
        <v>0</v>
      </c>
      <c r="O1675" s="48">
        <f t="shared" ref="O1675:Q1675" si="1125">O1676</f>
        <v>0</v>
      </c>
      <c r="P1675" s="48">
        <f t="shared" si="1125"/>
        <v>0</v>
      </c>
      <c r="Q1675" s="48">
        <f t="shared" si="1125"/>
        <v>29.185675</v>
      </c>
      <c r="R1675" s="48">
        <f t="shared" si="1086"/>
        <v>29.185675</v>
      </c>
      <c r="S1675" s="33"/>
    </row>
    <row r="1676" spans="1:19" s="6" customFormat="1" ht="15">
      <c r="A1676" s="544"/>
      <c r="B1676" s="458"/>
      <c r="C1676" s="455"/>
      <c r="D1676" s="455"/>
      <c r="E1676" s="455"/>
      <c r="F1676" s="455"/>
      <c r="G1676" s="532"/>
      <c r="H1676" s="455"/>
      <c r="I1676" s="188" t="s">
        <v>25</v>
      </c>
      <c r="J1676" s="461"/>
      <c r="K1676" s="98" t="s">
        <v>26</v>
      </c>
      <c r="L1676" s="98"/>
      <c r="M1676" s="98"/>
      <c r="N1676" s="51">
        <v>0</v>
      </c>
      <c r="O1676" s="51">
        <v>0</v>
      </c>
      <c r="P1676" s="51">
        <v>0</v>
      </c>
      <c r="Q1676" s="51">
        <v>29.185675</v>
      </c>
      <c r="R1676" s="48">
        <f t="shared" si="1086"/>
        <v>29.185675</v>
      </c>
      <c r="S1676" s="33"/>
    </row>
    <row r="1677" spans="1:19" s="6" customFormat="1" ht="15">
      <c r="A1677" s="544">
        <v>26</v>
      </c>
      <c r="B1677" s="530" t="s">
        <v>319</v>
      </c>
      <c r="C1677" s="455"/>
      <c r="D1677" s="455"/>
      <c r="E1677" s="455"/>
      <c r="F1677" s="455"/>
      <c r="G1677" s="532"/>
      <c r="H1677" s="455"/>
      <c r="I1677" s="198" t="s">
        <v>22</v>
      </c>
      <c r="J1677" s="470">
        <v>457</v>
      </c>
      <c r="K1677" s="205"/>
      <c r="L1677" s="205"/>
      <c r="M1677" s="205"/>
      <c r="N1677" s="43">
        <f>N1678</f>
        <v>0</v>
      </c>
      <c r="O1677" s="43">
        <f t="shared" ref="O1677:Q1677" si="1126">O1678</f>
        <v>0</v>
      </c>
      <c r="P1677" s="43">
        <f t="shared" si="1126"/>
        <v>0</v>
      </c>
      <c r="Q1677" s="43">
        <f t="shared" si="1126"/>
        <v>176.29598100000001</v>
      </c>
      <c r="R1677" s="43">
        <f t="shared" si="1086"/>
        <v>176.29598100000001</v>
      </c>
      <c r="S1677" s="41"/>
    </row>
    <row r="1678" spans="1:19" s="6" customFormat="1" ht="25.5">
      <c r="A1678" s="544"/>
      <c r="B1678" s="530"/>
      <c r="C1678" s="455"/>
      <c r="D1678" s="455"/>
      <c r="E1678" s="455"/>
      <c r="F1678" s="455"/>
      <c r="G1678" s="532"/>
      <c r="H1678" s="455"/>
      <c r="I1678" s="187" t="s">
        <v>89</v>
      </c>
      <c r="J1678" s="470"/>
      <c r="K1678" s="55" t="s">
        <v>90</v>
      </c>
      <c r="L1678" s="55"/>
      <c r="M1678" s="55"/>
      <c r="N1678" s="48">
        <f>N1679+N1680</f>
        <v>0</v>
      </c>
      <c r="O1678" s="48">
        <f t="shared" ref="O1678:Q1678" si="1127">O1679+O1680</f>
        <v>0</v>
      </c>
      <c r="P1678" s="48">
        <f t="shared" si="1127"/>
        <v>0</v>
      </c>
      <c r="Q1678" s="48">
        <f t="shared" si="1127"/>
        <v>176.29598100000001</v>
      </c>
      <c r="R1678" s="48">
        <f t="shared" si="1086"/>
        <v>176.29598100000001</v>
      </c>
      <c r="S1678" s="33"/>
    </row>
    <row r="1679" spans="1:19" s="6" customFormat="1" ht="25.5">
      <c r="A1679" s="544"/>
      <c r="B1679" s="530"/>
      <c r="C1679" s="455"/>
      <c r="D1679" s="455"/>
      <c r="E1679" s="455"/>
      <c r="F1679" s="455"/>
      <c r="G1679" s="532"/>
      <c r="H1679" s="455"/>
      <c r="I1679" s="204" t="s">
        <v>34</v>
      </c>
      <c r="J1679" s="470"/>
      <c r="K1679" s="98" t="s">
        <v>35</v>
      </c>
      <c r="L1679" s="98"/>
      <c r="M1679" s="98"/>
      <c r="N1679" s="51">
        <v>0</v>
      </c>
      <c r="O1679" s="51">
        <v>0</v>
      </c>
      <c r="P1679" s="51">
        <v>0</v>
      </c>
      <c r="Q1679" s="51">
        <v>0.47699999999999998</v>
      </c>
      <c r="R1679" s="48">
        <f t="shared" si="1086"/>
        <v>0.47699999999999998</v>
      </c>
      <c r="S1679" s="33"/>
    </row>
    <row r="1680" spans="1:19" s="6" customFormat="1" ht="15">
      <c r="A1680" s="544"/>
      <c r="B1680" s="530"/>
      <c r="C1680" s="455"/>
      <c r="D1680" s="455"/>
      <c r="E1680" s="455"/>
      <c r="F1680" s="455"/>
      <c r="G1680" s="532"/>
      <c r="H1680" s="455"/>
      <c r="I1680" s="188" t="s">
        <v>25</v>
      </c>
      <c r="J1680" s="470"/>
      <c r="K1680" s="98" t="s">
        <v>26</v>
      </c>
      <c r="L1680" s="98"/>
      <c r="M1680" s="98"/>
      <c r="N1680" s="51">
        <v>0</v>
      </c>
      <c r="O1680" s="51">
        <v>0</v>
      </c>
      <c r="P1680" s="51">
        <v>0</v>
      </c>
      <c r="Q1680" s="51">
        <v>175.81898100000001</v>
      </c>
      <c r="R1680" s="48">
        <f t="shared" si="1086"/>
        <v>175.81898100000001</v>
      </c>
      <c r="S1680" s="33"/>
    </row>
    <row r="1681" spans="1:19" s="6" customFormat="1" ht="15">
      <c r="A1681" s="544">
        <v>27</v>
      </c>
      <c r="B1681" s="530" t="s">
        <v>320</v>
      </c>
      <c r="C1681" s="455"/>
      <c r="D1681" s="455"/>
      <c r="E1681" s="455"/>
      <c r="F1681" s="455"/>
      <c r="G1681" s="532"/>
      <c r="H1681" s="455"/>
      <c r="I1681" s="198" t="s">
        <v>22</v>
      </c>
      <c r="J1681" s="470">
        <v>457</v>
      </c>
      <c r="K1681" s="206"/>
      <c r="L1681" s="206"/>
      <c r="M1681" s="206"/>
      <c r="N1681" s="43">
        <f>N1682+N1684</f>
        <v>0</v>
      </c>
      <c r="O1681" s="43">
        <f>O1682+O1684</f>
        <v>0</v>
      </c>
      <c r="P1681" s="43">
        <f>P1682+P1684</f>
        <v>0</v>
      </c>
      <c r="Q1681" s="43">
        <f>Q1682+Q1684</f>
        <v>71.843999999999994</v>
      </c>
      <c r="R1681" s="43">
        <f t="shared" si="1086"/>
        <v>71.843999999999994</v>
      </c>
      <c r="S1681" s="25"/>
    </row>
    <row r="1682" spans="1:19" s="6" customFormat="1" ht="25.5">
      <c r="A1682" s="544"/>
      <c r="B1682" s="530"/>
      <c r="C1682" s="455"/>
      <c r="D1682" s="455"/>
      <c r="E1682" s="455"/>
      <c r="F1682" s="455"/>
      <c r="G1682" s="532"/>
      <c r="H1682" s="455"/>
      <c r="I1682" s="187" t="s">
        <v>89</v>
      </c>
      <c r="J1682" s="470"/>
      <c r="K1682" s="55" t="s">
        <v>90</v>
      </c>
      <c r="L1682" s="55"/>
      <c r="M1682" s="55"/>
      <c r="N1682" s="48">
        <f>N1683</f>
        <v>0</v>
      </c>
      <c r="O1682" s="48">
        <f t="shared" ref="O1682:Q1682" si="1128">O1683</f>
        <v>0</v>
      </c>
      <c r="P1682" s="48">
        <f t="shared" si="1128"/>
        <v>0</v>
      </c>
      <c r="Q1682" s="48">
        <f t="shared" si="1128"/>
        <v>70.968999999999994</v>
      </c>
      <c r="R1682" s="48">
        <f t="shared" ref="R1682:R1686" si="1129">Q1682+P1682+N1682+O1682</f>
        <v>70.968999999999994</v>
      </c>
      <c r="S1682" s="33"/>
    </row>
    <row r="1683" spans="1:19" s="6" customFormat="1" ht="15">
      <c r="A1683" s="544"/>
      <c r="B1683" s="530"/>
      <c r="C1683" s="455"/>
      <c r="D1683" s="455"/>
      <c r="E1683" s="455"/>
      <c r="F1683" s="455"/>
      <c r="G1683" s="532"/>
      <c r="H1683" s="455"/>
      <c r="I1683" s="188" t="s">
        <v>25</v>
      </c>
      <c r="J1683" s="470"/>
      <c r="K1683" s="98" t="s">
        <v>26</v>
      </c>
      <c r="L1683" s="98"/>
      <c r="M1683" s="98"/>
      <c r="N1683" s="51">
        <v>0</v>
      </c>
      <c r="O1683" s="51">
        <v>0</v>
      </c>
      <c r="P1683" s="51">
        <v>0</v>
      </c>
      <c r="Q1683" s="51">
        <v>70.968999999999994</v>
      </c>
      <c r="R1683" s="48">
        <f t="shared" si="1129"/>
        <v>70.968999999999994</v>
      </c>
      <c r="S1683" s="33"/>
    </row>
    <row r="1684" spans="1:19" s="6" customFormat="1" ht="38.25">
      <c r="A1684" s="544"/>
      <c r="B1684" s="530"/>
      <c r="C1684" s="455"/>
      <c r="D1684" s="455"/>
      <c r="E1684" s="455"/>
      <c r="F1684" s="455"/>
      <c r="G1684" s="532"/>
      <c r="H1684" s="455"/>
      <c r="I1684" s="187" t="s">
        <v>43</v>
      </c>
      <c r="J1684" s="470"/>
      <c r="K1684" s="55" t="s">
        <v>76</v>
      </c>
      <c r="L1684" s="55"/>
      <c r="M1684" s="55"/>
      <c r="N1684" s="48">
        <f>N1685</f>
        <v>0</v>
      </c>
      <c r="O1684" s="48">
        <f t="shared" ref="O1684" si="1130">O1685</f>
        <v>0</v>
      </c>
      <c r="P1684" s="48">
        <f t="shared" ref="P1684" si="1131">P1685</f>
        <v>0</v>
      </c>
      <c r="Q1684" s="48">
        <f t="shared" ref="Q1684" si="1132">Q1685</f>
        <v>0.875</v>
      </c>
      <c r="R1684" s="48">
        <f t="shared" si="1129"/>
        <v>0.875</v>
      </c>
      <c r="S1684" s="33"/>
    </row>
    <row r="1685" spans="1:19" s="6" customFormat="1" ht="18" customHeight="1">
      <c r="A1685" s="544"/>
      <c r="B1685" s="530"/>
      <c r="C1685" s="455"/>
      <c r="D1685" s="455"/>
      <c r="E1685" s="455"/>
      <c r="F1685" s="455"/>
      <c r="G1685" s="532"/>
      <c r="H1685" s="455"/>
      <c r="I1685" s="188" t="s">
        <v>25</v>
      </c>
      <c r="J1685" s="470"/>
      <c r="K1685" s="98" t="s">
        <v>26</v>
      </c>
      <c r="L1685" s="98"/>
      <c r="M1685" s="98"/>
      <c r="N1685" s="51">
        <v>0</v>
      </c>
      <c r="O1685" s="51">
        <v>0</v>
      </c>
      <c r="P1685" s="51">
        <v>0</v>
      </c>
      <c r="Q1685" s="51">
        <v>0.875</v>
      </c>
      <c r="R1685" s="48">
        <f t="shared" si="1129"/>
        <v>0.875</v>
      </c>
      <c r="S1685" s="33"/>
    </row>
    <row r="1686" spans="1:19" s="6" customFormat="1" ht="18" customHeight="1">
      <c r="A1686" s="464">
        <v>28</v>
      </c>
      <c r="B1686" s="457" t="s">
        <v>321</v>
      </c>
      <c r="C1686" s="455"/>
      <c r="D1686" s="455"/>
      <c r="E1686" s="455"/>
      <c r="F1686" s="455"/>
      <c r="G1686" s="532"/>
      <c r="H1686" s="455"/>
      <c r="I1686" s="198" t="s">
        <v>22</v>
      </c>
      <c r="J1686" s="460">
        <v>457</v>
      </c>
      <c r="K1686" s="206"/>
      <c r="L1686" s="206"/>
      <c r="M1686" s="206"/>
      <c r="N1686" s="43">
        <f>N1687</f>
        <v>0</v>
      </c>
      <c r="O1686" s="43">
        <f>O1687</f>
        <v>0</v>
      </c>
      <c r="P1686" s="43">
        <f t="shared" ref="P1686:Q1686" si="1133">P1687</f>
        <v>0</v>
      </c>
      <c r="Q1686" s="43">
        <f t="shared" si="1133"/>
        <v>266.70820800000001</v>
      </c>
      <c r="R1686" s="43">
        <f t="shared" si="1129"/>
        <v>266.70820800000001</v>
      </c>
      <c r="S1686" s="41"/>
    </row>
    <row r="1687" spans="1:19" s="6" customFormat="1" ht="25.5" customHeight="1">
      <c r="A1687" s="465"/>
      <c r="B1687" s="458"/>
      <c r="C1687" s="455"/>
      <c r="D1687" s="455"/>
      <c r="E1687" s="455"/>
      <c r="F1687" s="455"/>
      <c r="G1687" s="532"/>
      <c r="H1687" s="455"/>
      <c r="I1687" s="187" t="s">
        <v>89</v>
      </c>
      <c r="J1687" s="461"/>
      <c r="K1687" s="55" t="s">
        <v>90</v>
      </c>
      <c r="L1687" s="55"/>
      <c r="M1687" s="55"/>
      <c r="N1687" s="48">
        <f>N1688</f>
        <v>0</v>
      </c>
      <c r="O1687" s="48">
        <f t="shared" ref="O1687:Q1687" si="1134">O1688</f>
        <v>0</v>
      </c>
      <c r="P1687" s="48">
        <f t="shared" si="1134"/>
        <v>0</v>
      </c>
      <c r="Q1687" s="48">
        <f t="shared" si="1134"/>
        <v>266.70820800000001</v>
      </c>
      <c r="R1687" s="48">
        <f t="shared" ref="R1687:R1688" si="1135">Q1687+P1687+N1687+O1687</f>
        <v>266.70820800000001</v>
      </c>
      <c r="S1687" s="33"/>
    </row>
    <row r="1688" spans="1:19" s="6" customFormat="1" ht="15">
      <c r="A1688" s="465"/>
      <c r="B1688" s="458"/>
      <c r="C1688" s="455"/>
      <c r="D1688" s="455"/>
      <c r="E1688" s="455"/>
      <c r="F1688" s="455"/>
      <c r="G1688" s="532"/>
      <c r="H1688" s="455"/>
      <c r="I1688" s="188" t="s">
        <v>25</v>
      </c>
      <c r="J1688" s="461"/>
      <c r="K1688" s="98" t="s">
        <v>26</v>
      </c>
      <c r="L1688" s="98"/>
      <c r="M1688" s="98"/>
      <c r="N1688" s="51">
        <v>0</v>
      </c>
      <c r="O1688" s="51">
        <v>0</v>
      </c>
      <c r="P1688" s="51">
        <v>0</v>
      </c>
      <c r="Q1688" s="51">
        <v>266.70820800000001</v>
      </c>
      <c r="R1688" s="48">
        <f t="shared" si="1135"/>
        <v>266.70820800000001</v>
      </c>
      <c r="S1688" s="33"/>
    </row>
    <row r="1689" spans="1:19" s="6" customFormat="1" ht="15">
      <c r="A1689" s="464">
        <v>29</v>
      </c>
      <c r="B1689" s="109" t="s">
        <v>276</v>
      </c>
      <c r="C1689" s="455"/>
      <c r="D1689" s="455"/>
      <c r="E1689" s="455"/>
      <c r="F1689" s="455"/>
      <c r="G1689" s="532"/>
      <c r="H1689" s="455"/>
      <c r="I1689" s="524"/>
      <c r="J1689" s="46"/>
      <c r="K1689" s="490"/>
      <c r="L1689" s="491"/>
      <c r="M1689" s="491"/>
      <c r="N1689" s="491"/>
      <c r="O1689" s="491"/>
      <c r="P1689" s="491"/>
      <c r="Q1689" s="491"/>
      <c r="R1689" s="491"/>
      <c r="S1689" s="492"/>
    </row>
    <row r="1690" spans="1:19" s="6" customFormat="1" ht="63.75">
      <c r="A1690" s="466"/>
      <c r="B1690" s="28" t="s">
        <v>322</v>
      </c>
      <c r="C1690" s="455"/>
      <c r="D1690" s="455"/>
      <c r="E1690" s="455"/>
      <c r="F1690" s="455"/>
      <c r="G1690" s="532"/>
      <c r="H1690" s="455"/>
      <c r="I1690" s="525"/>
      <c r="J1690" s="46"/>
      <c r="K1690" s="493"/>
      <c r="L1690" s="494"/>
      <c r="M1690" s="494"/>
      <c r="N1690" s="494"/>
      <c r="O1690" s="494"/>
      <c r="P1690" s="494"/>
      <c r="Q1690" s="494"/>
      <c r="R1690" s="494"/>
      <c r="S1690" s="495"/>
    </row>
    <row r="1691" spans="1:19" s="6" customFormat="1" ht="15" customHeight="1">
      <c r="A1691" s="544">
        <v>30</v>
      </c>
      <c r="B1691" s="530" t="s">
        <v>323</v>
      </c>
      <c r="C1691" s="455"/>
      <c r="D1691" s="455"/>
      <c r="E1691" s="455"/>
      <c r="F1691" s="455"/>
      <c r="G1691" s="532"/>
      <c r="H1691" s="455"/>
      <c r="I1691" s="198" t="s">
        <v>22</v>
      </c>
      <c r="J1691" s="460">
        <v>459</v>
      </c>
      <c r="K1691" s="74"/>
      <c r="L1691" s="74"/>
      <c r="M1691" s="74"/>
      <c r="N1691" s="43">
        <f>N1692+N1695+N1697+N1699+N1701+N1703+N1705+N1707+N1708</f>
        <v>0</v>
      </c>
      <c r="O1691" s="43">
        <f t="shared" ref="O1691:Q1691" si="1136">O1692+O1695+O1697+O1699+O1701+O1703+O1705+O1707+O1708</f>
        <v>0</v>
      </c>
      <c r="P1691" s="43">
        <f t="shared" si="1136"/>
        <v>1.0999999999999999E-2</v>
      </c>
      <c r="Q1691" s="43">
        <f t="shared" si="1136"/>
        <v>492.49699249999998</v>
      </c>
      <c r="R1691" s="43">
        <f t="shared" si="844"/>
        <v>492.5079925</v>
      </c>
      <c r="S1691" s="41"/>
    </row>
    <row r="1692" spans="1:19" s="6" customFormat="1" ht="89.25">
      <c r="A1692" s="544"/>
      <c r="B1692" s="530"/>
      <c r="C1692" s="455"/>
      <c r="D1692" s="455"/>
      <c r="E1692" s="455"/>
      <c r="F1692" s="455"/>
      <c r="G1692" s="532"/>
      <c r="H1692" s="455"/>
      <c r="I1692" s="187" t="s">
        <v>95</v>
      </c>
      <c r="J1692" s="461"/>
      <c r="K1692" s="62" t="s">
        <v>24</v>
      </c>
      <c r="L1692" s="318"/>
      <c r="M1692" s="318"/>
      <c r="N1692" s="200">
        <f>N1694+N1693</f>
        <v>0</v>
      </c>
      <c r="O1692" s="200">
        <f>O1694+O1693</f>
        <v>0</v>
      </c>
      <c r="P1692" s="200">
        <f>P1694+P1693</f>
        <v>1.0999999999999999E-2</v>
      </c>
      <c r="Q1692" s="200">
        <f>Q1694+Q1693</f>
        <v>56.393217</v>
      </c>
      <c r="R1692" s="48">
        <f t="shared" ref="R1692:R1709" si="1137">Q1692+P1692+O1692+N1692</f>
        <v>56.404217000000003</v>
      </c>
      <c r="S1692" s="33"/>
    </row>
    <row r="1693" spans="1:19" s="6" customFormat="1" ht="25.5">
      <c r="A1693" s="544"/>
      <c r="B1693" s="530"/>
      <c r="C1693" s="455"/>
      <c r="D1693" s="455"/>
      <c r="E1693" s="455"/>
      <c r="F1693" s="455"/>
      <c r="G1693" s="532"/>
      <c r="H1693" s="455"/>
      <c r="I1693" s="188" t="s">
        <v>34</v>
      </c>
      <c r="J1693" s="461"/>
      <c r="K1693" s="58" t="s">
        <v>35</v>
      </c>
      <c r="L1693" s="58"/>
      <c r="M1693" s="58"/>
      <c r="N1693" s="59">
        <v>0</v>
      </c>
      <c r="O1693" s="59">
        <v>0</v>
      </c>
      <c r="P1693" s="59">
        <v>1.0999999999999999E-2</v>
      </c>
      <c r="Q1693" s="59">
        <v>0</v>
      </c>
      <c r="R1693" s="48">
        <f t="shared" si="1137"/>
        <v>1.0999999999999999E-2</v>
      </c>
      <c r="S1693" s="33"/>
    </row>
    <row r="1694" spans="1:19" s="6" customFormat="1" ht="15">
      <c r="A1694" s="544"/>
      <c r="B1694" s="530"/>
      <c r="C1694" s="455"/>
      <c r="D1694" s="455"/>
      <c r="E1694" s="455"/>
      <c r="F1694" s="455"/>
      <c r="G1694" s="532"/>
      <c r="H1694" s="455"/>
      <c r="I1694" s="188" t="s">
        <v>25</v>
      </c>
      <c r="J1694" s="461"/>
      <c r="K1694" s="58" t="s">
        <v>26</v>
      </c>
      <c r="L1694" s="58"/>
      <c r="M1694" s="58"/>
      <c r="N1694" s="60">
        <v>0</v>
      </c>
      <c r="O1694" s="60">
        <v>0</v>
      </c>
      <c r="P1694" s="60">
        <v>0</v>
      </c>
      <c r="Q1694" s="60">
        <v>56.393217</v>
      </c>
      <c r="R1694" s="48">
        <f t="shared" si="1137"/>
        <v>56.393217</v>
      </c>
      <c r="S1694" s="33"/>
    </row>
    <row r="1695" spans="1:19" s="6" customFormat="1" ht="25.5">
      <c r="A1695" s="544"/>
      <c r="B1695" s="530"/>
      <c r="C1695" s="455"/>
      <c r="D1695" s="455"/>
      <c r="E1695" s="455"/>
      <c r="F1695" s="455"/>
      <c r="G1695" s="532"/>
      <c r="H1695" s="455"/>
      <c r="I1695" s="187" t="s">
        <v>96</v>
      </c>
      <c r="J1695" s="461"/>
      <c r="K1695" s="62" t="s">
        <v>28</v>
      </c>
      <c r="L1695" s="318"/>
      <c r="M1695" s="318"/>
      <c r="N1695" s="63">
        <f>N1696</f>
        <v>0</v>
      </c>
      <c r="O1695" s="63">
        <f>O1696</f>
        <v>0</v>
      </c>
      <c r="P1695" s="63">
        <f>P1696</f>
        <v>0</v>
      </c>
      <c r="Q1695" s="63">
        <f>Q1696</f>
        <v>4.79126881</v>
      </c>
      <c r="R1695" s="48">
        <f t="shared" si="1137"/>
        <v>4.79126881</v>
      </c>
      <c r="S1695" s="33"/>
    </row>
    <row r="1696" spans="1:19" s="6" customFormat="1" ht="15">
      <c r="A1696" s="544"/>
      <c r="B1696" s="530"/>
      <c r="C1696" s="455"/>
      <c r="D1696" s="455"/>
      <c r="E1696" s="455"/>
      <c r="F1696" s="455"/>
      <c r="G1696" s="532"/>
      <c r="H1696" s="455"/>
      <c r="I1696" s="188" t="s">
        <v>25</v>
      </c>
      <c r="J1696" s="461"/>
      <c r="K1696" s="58" t="s">
        <v>26</v>
      </c>
      <c r="L1696" s="58"/>
      <c r="M1696" s="58"/>
      <c r="N1696" s="60">
        <v>0</v>
      </c>
      <c r="O1696" s="60">
        <v>0</v>
      </c>
      <c r="P1696" s="60">
        <v>0</v>
      </c>
      <c r="Q1696" s="60">
        <v>4.79126881</v>
      </c>
      <c r="R1696" s="48">
        <f t="shared" si="1137"/>
        <v>4.79126881</v>
      </c>
      <c r="S1696" s="33"/>
    </row>
    <row r="1697" spans="1:19" s="6" customFormat="1" ht="43.5" customHeight="1">
      <c r="A1697" s="544"/>
      <c r="B1697" s="530"/>
      <c r="C1697" s="455"/>
      <c r="D1697" s="455"/>
      <c r="E1697" s="455"/>
      <c r="F1697" s="455"/>
      <c r="G1697" s="532"/>
      <c r="H1697" s="455"/>
      <c r="I1697" s="187" t="s">
        <v>97</v>
      </c>
      <c r="J1697" s="461"/>
      <c r="K1697" s="62" t="s">
        <v>30</v>
      </c>
      <c r="L1697" s="318"/>
      <c r="M1697" s="318"/>
      <c r="N1697" s="63">
        <f>N1698</f>
        <v>0</v>
      </c>
      <c r="O1697" s="63">
        <f>O1698</f>
        <v>0</v>
      </c>
      <c r="P1697" s="63">
        <f>P1698</f>
        <v>0</v>
      </c>
      <c r="Q1697" s="63">
        <f>Q1698</f>
        <v>162.45099999999999</v>
      </c>
      <c r="R1697" s="48">
        <f t="shared" si="1137"/>
        <v>162.45099999999999</v>
      </c>
      <c r="S1697" s="33"/>
    </row>
    <row r="1698" spans="1:19" s="6" customFormat="1" ht="15">
      <c r="A1698" s="544"/>
      <c r="B1698" s="530"/>
      <c r="C1698" s="455"/>
      <c r="D1698" s="455"/>
      <c r="E1698" s="455"/>
      <c r="F1698" s="455"/>
      <c r="G1698" s="532"/>
      <c r="H1698" s="455"/>
      <c r="I1698" s="188" t="s">
        <v>25</v>
      </c>
      <c r="J1698" s="461"/>
      <c r="K1698" s="58" t="s">
        <v>26</v>
      </c>
      <c r="L1698" s="58"/>
      <c r="M1698" s="58"/>
      <c r="N1698" s="60">
        <v>0</v>
      </c>
      <c r="O1698" s="60">
        <v>0</v>
      </c>
      <c r="P1698" s="60">
        <v>0</v>
      </c>
      <c r="Q1698" s="60">
        <v>162.45099999999999</v>
      </c>
      <c r="R1698" s="48">
        <f t="shared" si="1137"/>
        <v>162.45099999999999</v>
      </c>
      <c r="S1698" s="33"/>
    </row>
    <row r="1699" spans="1:19" s="6" customFormat="1" ht="25.5">
      <c r="A1699" s="544"/>
      <c r="B1699" s="530"/>
      <c r="C1699" s="455"/>
      <c r="D1699" s="455"/>
      <c r="E1699" s="455"/>
      <c r="F1699" s="455"/>
      <c r="G1699" s="532"/>
      <c r="H1699" s="455"/>
      <c r="I1699" s="187" t="s">
        <v>27</v>
      </c>
      <c r="J1699" s="461"/>
      <c r="K1699" s="62" t="s">
        <v>26</v>
      </c>
      <c r="L1699" s="318"/>
      <c r="M1699" s="318"/>
      <c r="N1699" s="200">
        <f>N1700</f>
        <v>0</v>
      </c>
      <c r="O1699" s="200">
        <f>O1700</f>
        <v>0</v>
      </c>
      <c r="P1699" s="200">
        <f>P1700</f>
        <v>0</v>
      </c>
      <c r="Q1699" s="200">
        <f>Q1700</f>
        <v>1.9295070000000001</v>
      </c>
      <c r="R1699" s="48">
        <f t="shared" si="1137"/>
        <v>1.9295070000000001</v>
      </c>
      <c r="S1699" s="33"/>
    </row>
    <row r="1700" spans="1:19" s="6" customFormat="1" ht="15">
      <c r="A1700" s="544"/>
      <c r="B1700" s="530"/>
      <c r="C1700" s="455"/>
      <c r="D1700" s="455"/>
      <c r="E1700" s="455"/>
      <c r="F1700" s="455"/>
      <c r="G1700" s="532"/>
      <c r="H1700" s="455"/>
      <c r="I1700" s="188" t="s">
        <v>25</v>
      </c>
      <c r="J1700" s="461"/>
      <c r="K1700" s="58" t="s">
        <v>26</v>
      </c>
      <c r="L1700" s="58"/>
      <c r="M1700" s="58"/>
      <c r="N1700" s="60">
        <v>0</v>
      </c>
      <c r="O1700" s="60">
        <v>0</v>
      </c>
      <c r="P1700" s="60">
        <v>0</v>
      </c>
      <c r="Q1700" s="60">
        <v>1.9295070000000001</v>
      </c>
      <c r="R1700" s="48">
        <f t="shared" si="1137"/>
        <v>1.9295070000000001</v>
      </c>
      <c r="S1700" s="33"/>
    </row>
    <row r="1701" spans="1:19" s="6" customFormat="1" ht="38.25">
      <c r="A1701" s="544"/>
      <c r="B1701" s="530"/>
      <c r="C1701" s="455"/>
      <c r="D1701" s="455"/>
      <c r="E1701" s="455"/>
      <c r="F1701" s="455"/>
      <c r="G1701" s="532"/>
      <c r="H1701" s="455"/>
      <c r="I1701" s="187" t="s">
        <v>237</v>
      </c>
      <c r="J1701" s="461"/>
      <c r="K1701" s="62" t="s">
        <v>216</v>
      </c>
      <c r="L1701" s="318"/>
      <c r="M1701" s="318"/>
      <c r="N1701" s="63">
        <f>N1702</f>
        <v>0</v>
      </c>
      <c r="O1701" s="63">
        <f>O1702</f>
        <v>0</v>
      </c>
      <c r="P1701" s="63">
        <f>P1702</f>
        <v>0</v>
      </c>
      <c r="Q1701" s="63">
        <f>Q1702</f>
        <v>0</v>
      </c>
      <c r="R1701" s="48">
        <f t="shared" si="1137"/>
        <v>0</v>
      </c>
      <c r="S1701" s="33"/>
    </row>
    <row r="1702" spans="1:19" s="6" customFormat="1" ht="25.5">
      <c r="A1702" s="544"/>
      <c r="B1702" s="530"/>
      <c r="C1702" s="455"/>
      <c r="D1702" s="455"/>
      <c r="E1702" s="455"/>
      <c r="F1702" s="455"/>
      <c r="G1702" s="532"/>
      <c r="H1702" s="455"/>
      <c r="I1702" s="188" t="s">
        <v>238</v>
      </c>
      <c r="J1702" s="461"/>
      <c r="K1702" s="58" t="s">
        <v>186</v>
      </c>
      <c r="L1702" s="58"/>
      <c r="M1702" s="58"/>
      <c r="N1702" s="60">
        <v>0</v>
      </c>
      <c r="O1702" s="60">
        <v>0</v>
      </c>
      <c r="P1702" s="60">
        <v>0</v>
      </c>
      <c r="Q1702" s="60">
        <v>0</v>
      </c>
      <c r="R1702" s="48">
        <f t="shared" si="1137"/>
        <v>0</v>
      </c>
      <c r="S1702" s="33"/>
    </row>
    <row r="1703" spans="1:19" s="6" customFormat="1" ht="66.75" customHeight="1">
      <c r="A1703" s="544"/>
      <c r="B1703" s="530"/>
      <c r="C1703" s="455"/>
      <c r="D1703" s="455"/>
      <c r="E1703" s="455"/>
      <c r="F1703" s="455"/>
      <c r="G1703" s="532"/>
      <c r="H1703" s="455"/>
      <c r="I1703" s="187" t="s">
        <v>100</v>
      </c>
      <c r="J1703" s="461"/>
      <c r="K1703" s="62" t="s">
        <v>60</v>
      </c>
      <c r="L1703" s="318"/>
      <c r="M1703" s="318"/>
      <c r="N1703" s="63">
        <f>N1704</f>
        <v>0</v>
      </c>
      <c r="O1703" s="63">
        <f>O1704</f>
        <v>0</v>
      </c>
      <c r="P1703" s="63">
        <f>P1704</f>
        <v>0</v>
      </c>
      <c r="Q1703" s="63">
        <f>Q1704</f>
        <v>0.16</v>
      </c>
      <c r="R1703" s="48">
        <f t="shared" si="1137"/>
        <v>0.16</v>
      </c>
      <c r="S1703" s="33"/>
    </row>
    <row r="1704" spans="1:19" s="6" customFormat="1" ht="15">
      <c r="A1704" s="544"/>
      <c r="B1704" s="530"/>
      <c r="C1704" s="455"/>
      <c r="D1704" s="455"/>
      <c r="E1704" s="455"/>
      <c r="F1704" s="455"/>
      <c r="G1704" s="532"/>
      <c r="H1704" s="455"/>
      <c r="I1704" s="188" t="s">
        <v>25</v>
      </c>
      <c r="J1704" s="461"/>
      <c r="K1704" s="58" t="s">
        <v>26</v>
      </c>
      <c r="L1704" s="58"/>
      <c r="M1704" s="58"/>
      <c r="N1704" s="60">
        <v>0</v>
      </c>
      <c r="O1704" s="60">
        <v>0</v>
      </c>
      <c r="P1704" s="60">
        <v>0</v>
      </c>
      <c r="Q1704" s="60">
        <v>0.16</v>
      </c>
      <c r="R1704" s="48">
        <f t="shared" si="1137"/>
        <v>0.16</v>
      </c>
      <c r="S1704" s="33"/>
    </row>
    <row r="1705" spans="1:19" s="6" customFormat="1" ht="69.75" customHeight="1">
      <c r="A1705" s="544"/>
      <c r="B1705" s="530"/>
      <c r="C1705" s="455"/>
      <c r="D1705" s="455"/>
      <c r="E1705" s="455"/>
      <c r="F1705" s="455"/>
      <c r="G1705" s="532"/>
      <c r="H1705" s="455"/>
      <c r="I1705" s="187" t="s">
        <v>101</v>
      </c>
      <c r="J1705" s="461"/>
      <c r="K1705" s="62" t="s">
        <v>102</v>
      </c>
      <c r="L1705" s="318"/>
      <c r="M1705" s="318"/>
      <c r="N1705" s="63">
        <f>N1706</f>
        <v>0</v>
      </c>
      <c r="O1705" s="63">
        <f>O1706</f>
        <v>0</v>
      </c>
      <c r="P1705" s="63">
        <f>P1706</f>
        <v>0</v>
      </c>
      <c r="Q1705" s="63">
        <f>Q1706</f>
        <v>144.12200000000001</v>
      </c>
      <c r="R1705" s="48">
        <f t="shared" si="1137"/>
        <v>144.12200000000001</v>
      </c>
      <c r="S1705" s="33"/>
    </row>
    <row r="1706" spans="1:19" s="6" customFormat="1" ht="15">
      <c r="A1706" s="544"/>
      <c r="B1706" s="530"/>
      <c r="C1706" s="455"/>
      <c r="D1706" s="455"/>
      <c r="E1706" s="455"/>
      <c r="F1706" s="455"/>
      <c r="G1706" s="532"/>
      <c r="H1706" s="455"/>
      <c r="I1706" s="188" t="s">
        <v>25</v>
      </c>
      <c r="J1706" s="461"/>
      <c r="K1706" s="58" t="s">
        <v>26</v>
      </c>
      <c r="L1706" s="58"/>
      <c r="M1706" s="58"/>
      <c r="N1706" s="60">
        <v>0</v>
      </c>
      <c r="O1706" s="60">
        <v>0</v>
      </c>
      <c r="P1706" s="60">
        <v>0</v>
      </c>
      <c r="Q1706" s="60">
        <v>144.12200000000001</v>
      </c>
      <c r="R1706" s="48">
        <f t="shared" si="1137"/>
        <v>144.12200000000001</v>
      </c>
      <c r="S1706" s="33"/>
    </row>
    <row r="1707" spans="1:19" s="6" customFormat="1" ht="15">
      <c r="A1707" s="544"/>
      <c r="B1707" s="530"/>
      <c r="C1707" s="455"/>
      <c r="D1707" s="455"/>
      <c r="E1707" s="455"/>
      <c r="F1707" s="455"/>
      <c r="G1707" s="532"/>
      <c r="H1707" s="455"/>
      <c r="I1707" s="187" t="s">
        <v>324</v>
      </c>
      <c r="J1707" s="461"/>
      <c r="K1707" s="62" t="s">
        <v>325</v>
      </c>
      <c r="L1707" s="318"/>
      <c r="M1707" s="318"/>
      <c r="N1707" s="60">
        <v>0</v>
      </c>
      <c r="O1707" s="60">
        <v>0</v>
      </c>
      <c r="P1707" s="60">
        <v>0</v>
      </c>
      <c r="Q1707" s="60">
        <v>0</v>
      </c>
      <c r="R1707" s="48">
        <f t="shared" si="1137"/>
        <v>0</v>
      </c>
      <c r="S1707" s="33"/>
    </row>
    <row r="1708" spans="1:19" s="6" customFormat="1" ht="25.5">
      <c r="A1708" s="544"/>
      <c r="B1708" s="530"/>
      <c r="C1708" s="455"/>
      <c r="D1708" s="455"/>
      <c r="E1708" s="455"/>
      <c r="F1708" s="455"/>
      <c r="G1708" s="532"/>
      <c r="H1708" s="455"/>
      <c r="I1708" s="187" t="s">
        <v>239</v>
      </c>
      <c r="J1708" s="461"/>
      <c r="K1708" s="62" t="s">
        <v>240</v>
      </c>
      <c r="L1708" s="318"/>
      <c r="M1708" s="318"/>
      <c r="N1708" s="200">
        <f>N1709</f>
        <v>0</v>
      </c>
      <c r="O1708" s="200">
        <f>O1709</f>
        <v>0</v>
      </c>
      <c r="P1708" s="200">
        <f>P1709</f>
        <v>0</v>
      </c>
      <c r="Q1708" s="200">
        <f>Q1709</f>
        <v>122.64999969</v>
      </c>
      <c r="R1708" s="48">
        <f t="shared" si="1137"/>
        <v>122.64999969</v>
      </c>
      <c r="S1708" s="33"/>
    </row>
    <row r="1709" spans="1:19" s="6" customFormat="1" ht="15">
      <c r="A1709" s="544"/>
      <c r="B1709" s="530"/>
      <c r="C1709" s="455"/>
      <c r="D1709" s="455"/>
      <c r="E1709" s="455"/>
      <c r="F1709" s="455"/>
      <c r="G1709" s="532"/>
      <c r="H1709" s="455"/>
      <c r="I1709" s="188" t="s">
        <v>25</v>
      </c>
      <c r="J1709" s="461"/>
      <c r="K1709" s="58" t="s">
        <v>26</v>
      </c>
      <c r="L1709" s="58"/>
      <c r="M1709" s="58"/>
      <c r="N1709" s="60">
        <v>0</v>
      </c>
      <c r="O1709" s="60">
        <v>0</v>
      </c>
      <c r="P1709" s="60">
        <v>0</v>
      </c>
      <c r="Q1709" s="60">
        <v>122.64999969</v>
      </c>
      <c r="R1709" s="48">
        <f t="shared" si="1137"/>
        <v>122.64999969</v>
      </c>
      <c r="S1709" s="33"/>
    </row>
    <row r="1710" spans="1:19" s="3" customFormat="1" ht="15" customHeight="1">
      <c r="A1710" s="544">
        <v>31</v>
      </c>
      <c r="B1710" s="530" t="s">
        <v>326</v>
      </c>
      <c r="C1710" s="455"/>
      <c r="D1710" s="455"/>
      <c r="E1710" s="455"/>
      <c r="F1710" s="455"/>
      <c r="G1710" s="532"/>
      <c r="H1710" s="455"/>
      <c r="I1710" s="198" t="s">
        <v>22</v>
      </c>
      <c r="J1710" s="470">
        <v>469</v>
      </c>
      <c r="K1710" s="74"/>
      <c r="L1710" s="74"/>
      <c r="M1710" s="74"/>
      <c r="N1710" s="43">
        <f>N1711</f>
        <v>0</v>
      </c>
      <c r="O1710" s="43">
        <f t="shared" ref="O1710:Q1710" si="1138">O1711</f>
        <v>10.224553</v>
      </c>
      <c r="P1710" s="43">
        <f t="shared" si="1138"/>
        <v>44.527224000000004</v>
      </c>
      <c r="Q1710" s="43">
        <f t="shared" si="1138"/>
        <v>34.635582120000002</v>
      </c>
      <c r="R1710" s="43">
        <f t="shared" ref="R1710:R1724" si="1139">Q1710+P1710+N1710+O1710</f>
        <v>89.387359119999999</v>
      </c>
      <c r="S1710" s="41"/>
    </row>
    <row r="1711" spans="1:19" s="3" customFormat="1" ht="55.5" customHeight="1">
      <c r="A1711" s="544"/>
      <c r="B1711" s="530"/>
      <c r="C1711" s="455"/>
      <c r="D1711" s="455"/>
      <c r="E1711" s="455"/>
      <c r="F1711" s="455"/>
      <c r="G1711" s="532"/>
      <c r="H1711" s="455"/>
      <c r="I1711" s="187" t="s">
        <v>252</v>
      </c>
      <c r="J1711" s="470"/>
      <c r="K1711" s="68" t="s">
        <v>24</v>
      </c>
      <c r="L1711" s="68"/>
      <c r="M1711" s="68"/>
      <c r="N1711" s="63">
        <f>N1712+N1713</f>
        <v>0</v>
      </c>
      <c r="O1711" s="63">
        <f>O1712+O1713</f>
        <v>10.224553</v>
      </c>
      <c r="P1711" s="63">
        <f>P1712+P1713</f>
        <v>44.527224000000004</v>
      </c>
      <c r="Q1711" s="63">
        <f>Q1712+Q1713</f>
        <v>34.635582120000002</v>
      </c>
      <c r="R1711" s="48">
        <f t="shared" si="1139"/>
        <v>89.387359119999999</v>
      </c>
      <c r="S1711" s="33"/>
    </row>
    <row r="1712" spans="1:19" s="3" customFormat="1" ht="25.5">
      <c r="A1712" s="544"/>
      <c r="B1712" s="530"/>
      <c r="C1712" s="455"/>
      <c r="D1712" s="455"/>
      <c r="E1712" s="455"/>
      <c r="F1712" s="455"/>
      <c r="G1712" s="532"/>
      <c r="H1712" s="455"/>
      <c r="I1712" s="204" t="s">
        <v>34</v>
      </c>
      <c r="J1712" s="470"/>
      <c r="K1712" s="70" t="s">
        <v>35</v>
      </c>
      <c r="L1712" s="70"/>
      <c r="M1712" s="70"/>
      <c r="N1712" s="60">
        <v>0</v>
      </c>
      <c r="O1712" s="51">
        <v>0</v>
      </c>
      <c r="P1712" s="60">
        <v>7.5999999999999998E-2</v>
      </c>
      <c r="Q1712" s="51">
        <v>0</v>
      </c>
      <c r="R1712" s="48">
        <f t="shared" si="1139"/>
        <v>7.5999999999999998E-2</v>
      </c>
      <c r="S1712" s="33"/>
    </row>
    <row r="1713" spans="1:19" s="3" customFormat="1" ht="15">
      <c r="A1713" s="544"/>
      <c r="B1713" s="530"/>
      <c r="C1713" s="455"/>
      <c r="D1713" s="455"/>
      <c r="E1713" s="455"/>
      <c r="F1713" s="455"/>
      <c r="G1713" s="532"/>
      <c r="H1713" s="455"/>
      <c r="I1713" s="188" t="s">
        <v>25</v>
      </c>
      <c r="J1713" s="470"/>
      <c r="K1713" s="70" t="s">
        <v>26</v>
      </c>
      <c r="L1713" s="70"/>
      <c r="M1713" s="70"/>
      <c r="N1713" s="51">
        <v>0</v>
      </c>
      <c r="O1713" s="51">
        <v>10.224553</v>
      </c>
      <c r="P1713" s="60">
        <v>44.451224000000003</v>
      </c>
      <c r="Q1713" s="60">
        <v>34.635582120000002</v>
      </c>
      <c r="R1713" s="48">
        <f t="shared" si="1139"/>
        <v>89.311359120000006</v>
      </c>
      <c r="S1713" s="33"/>
    </row>
    <row r="1714" spans="1:19" s="3" customFormat="1" ht="15" customHeight="1">
      <c r="A1714" s="544">
        <v>32</v>
      </c>
      <c r="B1714" s="530" t="s">
        <v>327</v>
      </c>
      <c r="C1714" s="455"/>
      <c r="D1714" s="455"/>
      <c r="E1714" s="455"/>
      <c r="F1714" s="455"/>
      <c r="G1714" s="532"/>
      <c r="H1714" s="455"/>
      <c r="I1714" s="198" t="s">
        <v>22</v>
      </c>
      <c r="J1714" s="460">
        <v>472</v>
      </c>
      <c r="K1714" s="74"/>
      <c r="L1714" s="74"/>
      <c r="M1714" s="74"/>
      <c r="N1714" s="43">
        <f>N1715+N1718+N1721+N1725+N1728</f>
        <v>0</v>
      </c>
      <c r="O1714" s="43">
        <f t="shared" ref="O1714:Q1714" si="1140">O1715+O1718+O1721+O1725+O1728</f>
        <v>0</v>
      </c>
      <c r="P1714" s="43">
        <f t="shared" si="1140"/>
        <v>4.2999999999999997E-2</v>
      </c>
      <c r="Q1714" s="43">
        <f t="shared" si="1140"/>
        <v>381.81960320000002</v>
      </c>
      <c r="R1714" s="43">
        <f t="shared" ref="R1714" si="1141">Q1714+P1714+N1714+O1714</f>
        <v>381.86260320000002</v>
      </c>
      <c r="S1714" s="41"/>
    </row>
    <row r="1715" spans="1:19" s="6" customFormat="1" ht="51">
      <c r="A1715" s="544"/>
      <c r="B1715" s="530"/>
      <c r="C1715" s="455"/>
      <c r="D1715" s="455"/>
      <c r="E1715" s="455"/>
      <c r="F1715" s="455"/>
      <c r="G1715" s="532"/>
      <c r="H1715" s="455"/>
      <c r="I1715" s="187" t="s">
        <v>328</v>
      </c>
      <c r="J1715" s="461"/>
      <c r="K1715" s="68" t="s">
        <v>24</v>
      </c>
      <c r="L1715" s="68"/>
      <c r="M1715" s="68"/>
      <c r="N1715" s="63">
        <f>N1716+N1717</f>
        <v>0</v>
      </c>
      <c r="O1715" s="63">
        <f>O1716+O1717</f>
        <v>0</v>
      </c>
      <c r="P1715" s="63">
        <f>P1716+P1717</f>
        <v>4.2999999999999997E-2</v>
      </c>
      <c r="Q1715" s="63">
        <f>Q1716+Q1717</f>
        <v>42.867968400000002</v>
      </c>
      <c r="R1715" s="48">
        <f t="shared" si="1139"/>
        <v>42.910968400000002</v>
      </c>
      <c r="S1715" s="33"/>
    </row>
    <row r="1716" spans="1:19" s="6" customFormat="1" ht="25.5">
      <c r="A1716" s="544"/>
      <c r="B1716" s="530"/>
      <c r="C1716" s="455"/>
      <c r="D1716" s="455"/>
      <c r="E1716" s="455"/>
      <c r="F1716" s="455"/>
      <c r="G1716" s="532"/>
      <c r="H1716" s="455"/>
      <c r="I1716" s="204" t="s">
        <v>34</v>
      </c>
      <c r="J1716" s="461"/>
      <c r="K1716" s="70" t="s">
        <v>35</v>
      </c>
      <c r="L1716" s="70"/>
      <c r="M1716" s="70"/>
      <c r="N1716" s="51">
        <v>0</v>
      </c>
      <c r="O1716" s="60">
        <v>0</v>
      </c>
      <c r="P1716" s="60">
        <v>4.2999999999999997E-2</v>
      </c>
      <c r="Q1716" s="60">
        <v>0</v>
      </c>
      <c r="R1716" s="48">
        <f t="shared" si="1139"/>
        <v>4.2999999999999997E-2</v>
      </c>
      <c r="S1716" s="33"/>
    </row>
    <row r="1717" spans="1:19" s="6" customFormat="1" ht="15">
      <c r="A1717" s="544"/>
      <c r="B1717" s="530"/>
      <c r="C1717" s="455"/>
      <c r="D1717" s="455"/>
      <c r="E1717" s="455"/>
      <c r="F1717" s="455"/>
      <c r="G1717" s="532"/>
      <c r="H1717" s="455"/>
      <c r="I1717" s="188" t="s">
        <v>25</v>
      </c>
      <c r="J1717" s="461"/>
      <c r="K1717" s="70" t="s">
        <v>26</v>
      </c>
      <c r="L1717" s="70"/>
      <c r="M1717" s="70"/>
      <c r="N1717" s="51">
        <v>0</v>
      </c>
      <c r="O1717" s="51">
        <v>0</v>
      </c>
      <c r="P1717" s="51">
        <v>0</v>
      </c>
      <c r="Q1717" s="51">
        <v>42.867968400000002</v>
      </c>
      <c r="R1717" s="48">
        <f t="shared" si="1139"/>
        <v>42.867968400000002</v>
      </c>
      <c r="S1717" s="33"/>
    </row>
    <row r="1718" spans="1:19" s="6" customFormat="1" ht="38.25">
      <c r="A1718" s="544"/>
      <c r="B1718" s="530"/>
      <c r="C1718" s="455"/>
      <c r="D1718" s="455"/>
      <c r="E1718" s="455"/>
      <c r="F1718" s="455"/>
      <c r="G1718" s="532"/>
      <c r="H1718" s="455"/>
      <c r="I1718" s="187" t="s">
        <v>110</v>
      </c>
      <c r="J1718" s="461"/>
      <c r="K1718" s="68" t="s">
        <v>28</v>
      </c>
      <c r="L1718" s="68"/>
      <c r="M1718" s="68"/>
      <c r="N1718" s="63">
        <f>N1719+N1720</f>
        <v>0</v>
      </c>
      <c r="O1718" s="63">
        <f>O1719+O1720</f>
        <v>0</v>
      </c>
      <c r="P1718" s="63">
        <f>P1719+P1720</f>
        <v>0</v>
      </c>
      <c r="Q1718" s="63">
        <f>Q1719+Q1720</f>
        <v>8.9516367999999993</v>
      </c>
      <c r="R1718" s="48">
        <f t="shared" si="1139"/>
        <v>8.9516367999999993</v>
      </c>
      <c r="S1718" s="72"/>
    </row>
    <row r="1719" spans="1:19" s="6" customFormat="1" ht="15">
      <c r="A1719" s="544"/>
      <c r="B1719" s="530"/>
      <c r="C1719" s="455"/>
      <c r="D1719" s="455"/>
      <c r="E1719" s="455"/>
      <c r="F1719" s="455"/>
      <c r="G1719" s="532"/>
      <c r="H1719" s="455"/>
      <c r="I1719" s="188" t="s">
        <v>25</v>
      </c>
      <c r="J1719" s="461"/>
      <c r="K1719" s="70" t="s">
        <v>26</v>
      </c>
      <c r="L1719" s="70"/>
      <c r="M1719" s="70"/>
      <c r="N1719" s="51">
        <v>0</v>
      </c>
      <c r="O1719" s="60">
        <v>0</v>
      </c>
      <c r="P1719" s="60">
        <v>0</v>
      </c>
      <c r="Q1719" s="60">
        <v>8.9516367999999993</v>
      </c>
      <c r="R1719" s="48">
        <f t="shared" si="1139"/>
        <v>8.9516367999999993</v>
      </c>
      <c r="S1719" s="33"/>
    </row>
    <row r="1720" spans="1:19" s="6" customFormat="1" ht="30.75" customHeight="1">
      <c r="A1720" s="544"/>
      <c r="B1720" s="530"/>
      <c r="C1720" s="455"/>
      <c r="D1720" s="455"/>
      <c r="E1720" s="455"/>
      <c r="F1720" s="455"/>
      <c r="G1720" s="532"/>
      <c r="H1720" s="455"/>
      <c r="I1720" s="188" t="s">
        <v>47</v>
      </c>
      <c r="J1720" s="461"/>
      <c r="K1720" s="70" t="s">
        <v>48</v>
      </c>
      <c r="L1720" s="70"/>
      <c r="M1720" s="70"/>
      <c r="N1720" s="51">
        <v>0</v>
      </c>
      <c r="O1720" s="60">
        <v>0</v>
      </c>
      <c r="P1720" s="60">
        <v>0</v>
      </c>
      <c r="Q1720" s="60">
        <v>0</v>
      </c>
      <c r="R1720" s="48">
        <f t="shared" si="1139"/>
        <v>0</v>
      </c>
      <c r="S1720" s="33"/>
    </row>
    <row r="1721" spans="1:19" s="6" customFormat="1" ht="51" customHeight="1">
      <c r="A1721" s="544"/>
      <c r="B1721" s="530"/>
      <c r="C1721" s="455"/>
      <c r="D1721" s="455"/>
      <c r="E1721" s="455"/>
      <c r="F1721" s="455"/>
      <c r="G1721" s="532"/>
      <c r="H1721" s="455"/>
      <c r="I1721" s="187" t="s">
        <v>113</v>
      </c>
      <c r="J1721" s="461"/>
      <c r="K1721" s="68" t="s">
        <v>114</v>
      </c>
      <c r="L1721" s="68"/>
      <c r="M1721" s="68"/>
      <c r="N1721" s="63">
        <f>N1723+N1722+N1724</f>
        <v>0</v>
      </c>
      <c r="O1721" s="63">
        <f>O1723+O1722+O1724</f>
        <v>0</v>
      </c>
      <c r="P1721" s="63">
        <f>P1723+P1722+P1724</f>
        <v>0</v>
      </c>
      <c r="Q1721" s="63">
        <f>Q1723+Q1722+Q1724</f>
        <v>279.99999800000001</v>
      </c>
      <c r="R1721" s="48">
        <f t="shared" si="1139"/>
        <v>279.99999800000001</v>
      </c>
      <c r="S1721" s="33"/>
    </row>
    <row r="1722" spans="1:19" s="6" customFormat="1" ht="25.5">
      <c r="A1722" s="544"/>
      <c r="B1722" s="530"/>
      <c r="C1722" s="455"/>
      <c r="D1722" s="455"/>
      <c r="E1722" s="455"/>
      <c r="F1722" s="455"/>
      <c r="G1722" s="532"/>
      <c r="H1722" s="455"/>
      <c r="I1722" s="204" t="s">
        <v>34</v>
      </c>
      <c r="J1722" s="461"/>
      <c r="K1722" s="70" t="s">
        <v>35</v>
      </c>
      <c r="L1722" s="70"/>
      <c r="M1722" s="70"/>
      <c r="N1722" s="60">
        <v>0</v>
      </c>
      <c r="O1722" s="60">
        <v>0</v>
      </c>
      <c r="P1722" s="60">
        <v>0</v>
      </c>
      <c r="Q1722" s="60">
        <v>0</v>
      </c>
      <c r="R1722" s="48">
        <f t="shared" si="1139"/>
        <v>0</v>
      </c>
      <c r="S1722" s="33"/>
    </row>
    <row r="1723" spans="1:19" s="6" customFormat="1" ht="15">
      <c r="A1723" s="544"/>
      <c r="B1723" s="530"/>
      <c r="C1723" s="455"/>
      <c r="D1723" s="455"/>
      <c r="E1723" s="455"/>
      <c r="F1723" s="455"/>
      <c r="G1723" s="532"/>
      <c r="H1723" s="455"/>
      <c r="I1723" s="188" t="s">
        <v>25</v>
      </c>
      <c r="J1723" s="461"/>
      <c r="K1723" s="70" t="s">
        <v>26</v>
      </c>
      <c r="L1723" s="70"/>
      <c r="M1723" s="70"/>
      <c r="N1723" s="51">
        <v>0</v>
      </c>
      <c r="O1723" s="60">
        <v>0</v>
      </c>
      <c r="P1723" s="60">
        <v>0</v>
      </c>
      <c r="Q1723" s="60">
        <v>50</v>
      </c>
      <c r="R1723" s="48">
        <f t="shared" si="1139"/>
        <v>50</v>
      </c>
      <c r="S1723" s="33"/>
    </row>
    <row r="1724" spans="1:19" s="6" customFormat="1" ht="25.5">
      <c r="A1724" s="544"/>
      <c r="B1724" s="530"/>
      <c r="C1724" s="455"/>
      <c r="D1724" s="455"/>
      <c r="E1724" s="455"/>
      <c r="F1724" s="455"/>
      <c r="G1724" s="532"/>
      <c r="H1724" s="455"/>
      <c r="I1724" s="188" t="s">
        <v>47</v>
      </c>
      <c r="J1724" s="461"/>
      <c r="K1724" s="70" t="s">
        <v>48</v>
      </c>
      <c r="L1724" s="70"/>
      <c r="M1724" s="70"/>
      <c r="N1724" s="51">
        <v>0</v>
      </c>
      <c r="O1724" s="60">
        <v>0</v>
      </c>
      <c r="P1724" s="60">
        <v>0</v>
      </c>
      <c r="Q1724" s="60">
        <v>229.99999800000001</v>
      </c>
      <c r="R1724" s="48">
        <f t="shared" si="1139"/>
        <v>229.99999800000001</v>
      </c>
      <c r="S1724" s="33"/>
    </row>
    <row r="1725" spans="1:19" s="3" customFormat="1" ht="81" customHeight="1">
      <c r="A1725" s="544"/>
      <c r="B1725" s="530"/>
      <c r="C1725" s="455"/>
      <c r="D1725" s="455"/>
      <c r="E1725" s="455"/>
      <c r="F1725" s="455"/>
      <c r="G1725" s="532"/>
      <c r="H1725" s="455"/>
      <c r="I1725" s="187" t="s">
        <v>329</v>
      </c>
      <c r="J1725" s="461"/>
      <c r="K1725" s="68" t="s">
        <v>186</v>
      </c>
      <c r="L1725" s="68"/>
      <c r="M1725" s="68"/>
      <c r="N1725" s="48">
        <f>N1726+N1727</f>
        <v>0</v>
      </c>
      <c r="O1725" s="48">
        <f>O1726+O1727</f>
        <v>0</v>
      </c>
      <c r="P1725" s="48">
        <f>P1726+P1727</f>
        <v>0</v>
      </c>
      <c r="Q1725" s="48">
        <f>Q1726+Q1727</f>
        <v>7</v>
      </c>
      <c r="R1725" s="48">
        <f t="shared" ref="R1725:R1738" si="1142">Q1725+P1725+N1725+O1725</f>
        <v>7</v>
      </c>
      <c r="S1725" s="33"/>
    </row>
    <row r="1726" spans="1:19" s="3" customFormat="1" ht="15">
      <c r="A1726" s="544"/>
      <c r="B1726" s="530"/>
      <c r="C1726" s="455"/>
      <c r="D1726" s="455"/>
      <c r="E1726" s="455"/>
      <c r="F1726" s="455"/>
      <c r="G1726" s="532"/>
      <c r="H1726" s="455"/>
      <c r="I1726" s="188" t="s">
        <v>25</v>
      </c>
      <c r="J1726" s="461"/>
      <c r="K1726" s="70" t="s">
        <v>26</v>
      </c>
      <c r="L1726" s="70"/>
      <c r="M1726" s="70"/>
      <c r="N1726" s="51">
        <v>0</v>
      </c>
      <c r="O1726" s="60">
        <v>0</v>
      </c>
      <c r="P1726" s="60">
        <v>0</v>
      </c>
      <c r="Q1726" s="60">
        <v>7</v>
      </c>
      <c r="R1726" s="48">
        <f t="shared" si="1142"/>
        <v>7</v>
      </c>
      <c r="S1726" s="33"/>
    </row>
    <row r="1727" spans="1:19" s="3" customFormat="1" ht="25.5">
      <c r="A1727" s="544"/>
      <c r="B1727" s="530"/>
      <c r="C1727" s="455"/>
      <c r="D1727" s="455"/>
      <c r="E1727" s="455"/>
      <c r="F1727" s="455"/>
      <c r="G1727" s="532"/>
      <c r="H1727" s="455"/>
      <c r="I1727" s="188" t="s">
        <v>47</v>
      </c>
      <c r="J1727" s="461"/>
      <c r="K1727" s="70" t="s">
        <v>48</v>
      </c>
      <c r="L1727" s="70"/>
      <c r="M1727" s="70"/>
      <c r="N1727" s="51">
        <v>0</v>
      </c>
      <c r="O1727" s="60">
        <v>0</v>
      </c>
      <c r="P1727" s="60">
        <v>0</v>
      </c>
      <c r="Q1727" s="60">
        <v>0</v>
      </c>
      <c r="R1727" s="48">
        <f t="shared" si="1142"/>
        <v>0</v>
      </c>
      <c r="S1727" s="33"/>
    </row>
    <row r="1728" spans="1:19" s="3" customFormat="1" ht="15">
      <c r="A1728" s="544"/>
      <c r="B1728" s="530"/>
      <c r="C1728" s="455"/>
      <c r="D1728" s="455"/>
      <c r="E1728" s="455"/>
      <c r="F1728" s="455"/>
      <c r="G1728" s="532"/>
      <c r="H1728" s="455"/>
      <c r="I1728" s="187" t="s">
        <v>330</v>
      </c>
      <c r="J1728" s="461"/>
      <c r="K1728" s="68" t="s">
        <v>226</v>
      </c>
      <c r="L1728" s="68"/>
      <c r="M1728" s="68"/>
      <c r="N1728" s="48">
        <f>N1730+N1729</f>
        <v>0</v>
      </c>
      <c r="O1728" s="48">
        <f>O1730+O1729</f>
        <v>0</v>
      </c>
      <c r="P1728" s="48">
        <f>P1730+P1729</f>
        <v>0</v>
      </c>
      <c r="Q1728" s="48">
        <f>Q1730+Q1729</f>
        <v>43</v>
      </c>
      <c r="R1728" s="48">
        <f t="shared" si="1142"/>
        <v>43</v>
      </c>
      <c r="S1728" s="33"/>
    </row>
    <row r="1729" spans="1:19" s="3" customFormat="1" ht="15">
      <c r="A1729" s="544"/>
      <c r="B1729" s="530"/>
      <c r="C1729" s="455"/>
      <c r="D1729" s="455"/>
      <c r="E1729" s="455"/>
      <c r="F1729" s="455"/>
      <c r="G1729" s="532"/>
      <c r="H1729" s="455"/>
      <c r="I1729" s="188" t="s">
        <v>25</v>
      </c>
      <c r="J1729" s="461"/>
      <c r="K1729" s="70" t="s">
        <v>26</v>
      </c>
      <c r="L1729" s="70"/>
      <c r="M1729" s="70"/>
      <c r="N1729" s="48">
        <v>0</v>
      </c>
      <c r="O1729" s="51">
        <v>0</v>
      </c>
      <c r="P1729" s="60">
        <v>0</v>
      </c>
      <c r="Q1729" s="60">
        <v>0</v>
      </c>
      <c r="R1729" s="48">
        <f t="shared" si="1142"/>
        <v>0</v>
      </c>
      <c r="S1729" s="33"/>
    </row>
    <row r="1730" spans="1:19" s="3" customFormat="1" ht="25.5">
      <c r="A1730" s="544"/>
      <c r="B1730" s="530"/>
      <c r="C1730" s="455"/>
      <c r="D1730" s="455"/>
      <c r="E1730" s="455"/>
      <c r="F1730" s="455"/>
      <c r="G1730" s="532"/>
      <c r="H1730" s="455"/>
      <c r="I1730" s="188" t="s">
        <v>47</v>
      </c>
      <c r="J1730" s="461"/>
      <c r="K1730" s="70" t="s">
        <v>48</v>
      </c>
      <c r="L1730" s="70"/>
      <c r="M1730" s="70"/>
      <c r="N1730" s="51">
        <v>0</v>
      </c>
      <c r="O1730" s="60">
        <v>0</v>
      </c>
      <c r="P1730" s="60">
        <v>0</v>
      </c>
      <c r="Q1730" s="60">
        <v>43</v>
      </c>
      <c r="R1730" s="48">
        <f t="shared" si="1142"/>
        <v>43</v>
      </c>
      <c r="S1730" s="33"/>
    </row>
    <row r="1731" spans="1:19" s="3" customFormat="1" ht="15">
      <c r="A1731" s="464">
        <v>33</v>
      </c>
      <c r="B1731" s="457" t="s">
        <v>331</v>
      </c>
      <c r="C1731" s="455"/>
      <c r="D1731" s="455"/>
      <c r="E1731" s="455"/>
      <c r="F1731" s="455"/>
      <c r="G1731" s="532"/>
      <c r="H1731" s="455"/>
      <c r="I1731" s="198" t="s">
        <v>22</v>
      </c>
      <c r="J1731" s="460">
        <v>477</v>
      </c>
      <c r="K1731" s="66"/>
      <c r="L1731" s="66"/>
      <c r="M1731" s="66"/>
      <c r="N1731" s="43">
        <f>N1732+N1735+N1737</f>
        <v>0</v>
      </c>
      <c r="O1731" s="43">
        <f t="shared" ref="O1731:Q1731" si="1143">O1732+O1735+O1737</f>
        <v>15.837999999999999</v>
      </c>
      <c r="P1731" s="43">
        <f t="shared" si="1143"/>
        <v>100.43659000000001</v>
      </c>
      <c r="Q1731" s="43">
        <f t="shared" si="1143"/>
        <v>81.997840929999995</v>
      </c>
      <c r="R1731" s="43">
        <f t="shared" si="1142"/>
        <v>198.27243093000001</v>
      </c>
      <c r="S1731" s="41"/>
    </row>
    <row r="1732" spans="1:19" s="3" customFormat="1" ht="54.75" customHeight="1">
      <c r="A1732" s="465"/>
      <c r="B1732" s="458"/>
      <c r="C1732" s="455"/>
      <c r="D1732" s="455"/>
      <c r="E1732" s="455"/>
      <c r="F1732" s="455"/>
      <c r="G1732" s="532"/>
      <c r="H1732" s="455"/>
      <c r="I1732" s="187" t="s">
        <v>332</v>
      </c>
      <c r="J1732" s="461"/>
      <c r="K1732" s="68" t="s">
        <v>24</v>
      </c>
      <c r="L1732" s="68"/>
      <c r="M1732" s="68"/>
      <c r="N1732" s="63">
        <f>N1734+N1733</f>
        <v>0</v>
      </c>
      <c r="O1732" s="63">
        <f>O1734+O1733</f>
        <v>15.231</v>
      </c>
      <c r="P1732" s="63">
        <f>P1734+P1733</f>
        <v>97.765720000000002</v>
      </c>
      <c r="Q1732" s="63">
        <f>Q1734+Q1733</f>
        <v>80.488254929999997</v>
      </c>
      <c r="R1732" s="48">
        <f t="shared" si="1142"/>
        <v>193.48497492999999</v>
      </c>
      <c r="S1732" s="33"/>
    </row>
    <row r="1733" spans="1:19" s="3" customFormat="1" ht="25.5">
      <c r="A1733" s="465"/>
      <c r="B1733" s="458"/>
      <c r="C1733" s="455"/>
      <c r="D1733" s="455"/>
      <c r="E1733" s="455"/>
      <c r="F1733" s="455"/>
      <c r="G1733" s="532"/>
      <c r="H1733" s="455"/>
      <c r="I1733" s="204" t="s">
        <v>34</v>
      </c>
      <c r="J1733" s="461"/>
      <c r="K1733" s="70" t="s">
        <v>35</v>
      </c>
      <c r="L1733" s="70"/>
      <c r="M1733" s="70"/>
      <c r="N1733" s="60">
        <v>0</v>
      </c>
      <c r="O1733" s="60">
        <v>0</v>
      </c>
      <c r="P1733" s="60">
        <v>2.1999999999999999E-2</v>
      </c>
      <c r="Q1733" s="60">
        <v>0</v>
      </c>
      <c r="R1733" s="48">
        <f t="shared" si="1142"/>
        <v>2.1999999999999999E-2</v>
      </c>
      <c r="S1733" s="33"/>
    </row>
    <row r="1734" spans="1:19" s="3" customFormat="1" ht="15">
      <c r="A1734" s="465"/>
      <c r="B1734" s="458"/>
      <c r="C1734" s="455"/>
      <c r="D1734" s="455"/>
      <c r="E1734" s="455"/>
      <c r="F1734" s="455"/>
      <c r="G1734" s="532"/>
      <c r="H1734" s="455"/>
      <c r="I1734" s="188" t="s">
        <v>25</v>
      </c>
      <c r="J1734" s="461"/>
      <c r="K1734" s="70" t="s">
        <v>26</v>
      </c>
      <c r="L1734" s="70"/>
      <c r="M1734" s="70"/>
      <c r="N1734" s="51">
        <v>0</v>
      </c>
      <c r="O1734" s="51">
        <v>15.231</v>
      </c>
      <c r="P1734" s="60">
        <v>97.743719999999996</v>
      </c>
      <c r="Q1734" s="60">
        <v>80.488254929999997</v>
      </c>
      <c r="R1734" s="48">
        <f t="shared" si="1142"/>
        <v>193.46297492999997</v>
      </c>
      <c r="S1734" s="33"/>
    </row>
    <row r="1735" spans="1:19" s="3" customFormat="1" ht="25.5">
      <c r="A1735" s="465"/>
      <c r="B1735" s="458"/>
      <c r="C1735" s="455"/>
      <c r="D1735" s="455"/>
      <c r="E1735" s="455"/>
      <c r="F1735" s="455"/>
      <c r="G1735" s="532"/>
      <c r="H1735" s="455"/>
      <c r="I1735" s="187" t="s">
        <v>27</v>
      </c>
      <c r="J1735" s="461"/>
      <c r="K1735" s="68" t="s">
        <v>28</v>
      </c>
      <c r="L1735" s="68"/>
      <c r="M1735" s="68"/>
      <c r="N1735" s="48">
        <f>N1736</f>
        <v>0</v>
      </c>
      <c r="O1735" s="48">
        <f>O1736</f>
        <v>0.60699999999999998</v>
      </c>
      <c r="P1735" s="48">
        <f>P1736</f>
        <v>0.92586999999999997</v>
      </c>
      <c r="Q1735" s="48">
        <f>Q1736</f>
        <v>1.5095860000000001</v>
      </c>
      <c r="R1735" s="48">
        <f t="shared" si="1142"/>
        <v>3.0424560000000005</v>
      </c>
      <c r="S1735" s="33"/>
    </row>
    <row r="1736" spans="1:19" s="3" customFormat="1" ht="15">
      <c r="A1736" s="465"/>
      <c r="B1736" s="458"/>
      <c r="C1736" s="455"/>
      <c r="D1736" s="455"/>
      <c r="E1736" s="455"/>
      <c r="F1736" s="455"/>
      <c r="G1736" s="532"/>
      <c r="H1736" s="455"/>
      <c r="I1736" s="188" t="s">
        <v>25</v>
      </c>
      <c r="J1736" s="461"/>
      <c r="K1736" s="70" t="s">
        <v>26</v>
      </c>
      <c r="L1736" s="70"/>
      <c r="M1736" s="70"/>
      <c r="N1736" s="51">
        <v>0</v>
      </c>
      <c r="O1736" s="51">
        <v>0.60699999999999998</v>
      </c>
      <c r="P1736" s="51">
        <v>0.92586999999999997</v>
      </c>
      <c r="Q1736" s="51">
        <v>1.5095860000000001</v>
      </c>
      <c r="R1736" s="48">
        <f t="shared" si="1142"/>
        <v>3.0424560000000005</v>
      </c>
      <c r="S1736" s="33"/>
    </row>
    <row r="1737" spans="1:19" s="3" customFormat="1" ht="25.5">
      <c r="A1737" s="465"/>
      <c r="B1737" s="458"/>
      <c r="C1737" s="455"/>
      <c r="D1737" s="455"/>
      <c r="E1737" s="455"/>
      <c r="F1737" s="455"/>
      <c r="G1737" s="532"/>
      <c r="H1737" s="455"/>
      <c r="I1737" s="187" t="s">
        <v>106</v>
      </c>
      <c r="J1737" s="461"/>
      <c r="K1737" s="68" t="s">
        <v>107</v>
      </c>
      <c r="L1737" s="68"/>
      <c r="M1737" s="68"/>
      <c r="N1737" s="63">
        <f>N1738</f>
        <v>0</v>
      </c>
      <c r="O1737" s="63">
        <f>O1738</f>
        <v>0</v>
      </c>
      <c r="P1737" s="63">
        <f>P1738</f>
        <v>1.7450000000000001</v>
      </c>
      <c r="Q1737" s="63">
        <f>Q1738</f>
        <v>0</v>
      </c>
      <c r="R1737" s="48">
        <f t="shared" si="1142"/>
        <v>1.7450000000000001</v>
      </c>
      <c r="S1737" s="33"/>
    </row>
    <row r="1738" spans="1:19" s="3" customFormat="1" ht="15.75" customHeight="1">
      <c r="A1738" s="466"/>
      <c r="B1738" s="459"/>
      <c r="C1738" s="455"/>
      <c r="D1738" s="455"/>
      <c r="E1738" s="455"/>
      <c r="F1738" s="455"/>
      <c r="G1738" s="532"/>
      <c r="H1738" s="455"/>
      <c r="I1738" s="188" t="s">
        <v>25</v>
      </c>
      <c r="J1738" s="462"/>
      <c r="K1738" s="70" t="s">
        <v>26</v>
      </c>
      <c r="L1738" s="70"/>
      <c r="M1738" s="70"/>
      <c r="N1738" s="51">
        <v>0</v>
      </c>
      <c r="O1738" s="51">
        <v>0</v>
      </c>
      <c r="P1738" s="60">
        <v>1.7450000000000001</v>
      </c>
      <c r="Q1738" s="60">
        <v>0</v>
      </c>
      <c r="R1738" s="48">
        <f t="shared" si="1142"/>
        <v>1.7450000000000001</v>
      </c>
      <c r="S1738" s="33"/>
    </row>
    <row r="1739" spans="1:19" s="6" customFormat="1" ht="15">
      <c r="A1739" s="464">
        <v>34</v>
      </c>
      <c r="B1739" s="457" t="s">
        <v>333</v>
      </c>
      <c r="C1739" s="455"/>
      <c r="D1739" s="455"/>
      <c r="E1739" s="455"/>
      <c r="F1739" s="455"/>
      <c r="G1739" s="532"/>
      <c r="H1739" s="455"/>
      <c r="I1739" s="198" t="s">
        <v>22</v>
      </c>
      <c r="J1739" s="470">
        <v>492</v>
      </c>
      <c r="K1739" s="66"/>
      <c r="L1739" s="66"/>
      <c r="M1739" s="66"/>
      <c r="N1739" s="43">
        <f>N1740+N1742+N1745+N1747+N1750+N1752+N1754+N1756+N1759+N1762+N1764+N1766+N1768+N1770+N1772</f>
        <v>0</v>
      </c>
      <c r="O1739" s="43">
        <f t="shared" ref="O1739:Q1739" si="1144">O1740+O1742+O1745+O1747+O1750+O1752+O1754+O1756+O1759+O1762+O1764+O1766+O1768+O1770+O1772</f>
        <v>0</v>
      </c>
      <c r="P1739" s="43">
        <f t="shared" si="1144"/>
        <v>0</v>
      </c>
      <c r="Q1739" s="43">
        <f t="shared" si="1144"/>
        <v>3538.4553814000001</v>
      </c>
      <c r="R1739" s="43">
        <f t="shared" si="844"/>
        <v>3538.4553814000001</v>
      </c>
      <c r="S1739" s="41"/>
    </row>
    <row r="1740" spans="1:19" s="6" customFormat="1" ht="81" customHeight="1">
      <c r="A1740" s="465"/>
      <c r="B1740" s="458"/>
      <c r="C1740" s="455"/>
      <c r="D1740" s="455"/>
      <c r="E1740" s="455"/>
      <c r="F1740" s="455"/>
      <c r="G1740" s="532"/>
      <c r="H1740" s="455"/>
      <c r="I1740" s="187" t="s">
        <v>334</v>
      </c>
      <c r="J1740" s="470"/>
      <c r="K1740" s="68" t="s">
        <v>24</v>
      </c>
      <c r="L1740" s="68"/>
      <c r="M1740" s="68"/>
      <c r="N1740" s="63">
        <f>N1741</f>
        <v>0</v>
      </c>
      <c r="O1740" s="63">
        <f t="shared" ref="O1740:Q1740" si="1145">O1741</f>
        <v>0</v>
      </c>
      <c r="P1740" s="63">
        <f t="shared" si="1145"/>
        <v>0</v>
      </c>
      <c r="Q1740" s="63">
        <f t="shared" si="1145"/>
        <v>80.287038999999993</v>
      </c>
      <c r="R1740" s="48">
        <f t="shared" si="844"/>
        <v>80.287038999999993</v>
      </c>
      <c r="S1740" s="33"/>
    </row>
    <row r="1741" spans="1:19" s="6" customFormat="1" ht="15" customHeight="1">
      <c r="A1741" s="465"/>
      <c r="B1741" s="458"/>
      <c r="C1741" s="455"/>
      <c r="D1741" s="455"/>
      <c r="E1741" s="455"/>
      <c r="F1741" s="455"/>
      <c r="G1741" s="532"/>
      <c r="H1741" s="455"/>
      <c r="I1741" s="188" t="s">
        <v>25</v>
      </c>
      <c r="J1741" s="470"/>
      <c r="K1741" s="70" t="s">
        <v>26</v>
      </c>
      <c r="L1741" s="70"/>
      <c r="M1741" s="70"/>
      <c r="N1741" s="60">
        <v>0</v>
      </c>
      <c r="O1741" s="60">
        <v>0</v>
      </c>
      <c r="P1741" s="60">
        <v>0</v>
      </c>
      <c r="Q1741" s="60">
        <v>80.287038999999993</v>
      </c>
      <c r="R1741" s="48">
        <f t="shared" si="844"/>
        <v>80.287038999999993</v>
      </c>
      <c r="S1741" s="33"/>
    </row>
    <row r="1742" spans="1:19" s="6" customFormat="1" ht="25.5">
      <c r="A1742" s="465"/>
      <c r="B1742" s="458"/>
      <c r="C1742" s="455"/>
      <c r="D1742" s="455"/>
      <c r="E1742" s="455"/>
      <c r="F1742" s="455"/>
      <c r="G1742" s="532"/>
      <c r="H1742" s="455"/>
      <c r="I1742" s="187" t="s">
        <v>142</v>
      </c>
      <c r="J1742" s="470"/>
      <c r="K1742" s="68" t="s">
        <v>214</v>
      </c>
      <c r="L1742" s="68"/>
      <c r="M1742" s="68"/>
      <c r="N1742" s="48">
        <f>N1743+N1744</f>
        <v>0</v>
      </c>
      <c r="O1742" s="48">
        <f>O1743+O1744</f>
        <v>0</v>
      </c>
      <c r="P1742" s="48">
        <f>P1743+P1744</f>
        <v>0</v>
      </c>
      <c r="Q1742" s="48">
        <f>Q1743+Q1744</f>
        <v>282.26331343999999</v>
      </c>
      <c r="R1742" s="48">
        <f t="shared" si="844"/>
        <v>282.26331343999999</v>
      </c>
      <c r="S1742" s="33"/>
    </row>
    <row r="1743" spans="1:19" s="6" customFormat="1" ht="15">
      <c r="A1743" s="465"/>
      <c r="B1743" s="458"/>
      <c r="C1743" s="455"/>
      <c r="D1743" s="455"/>
      <c r="E1743" s="455"/>
      <c r="F1743" s="455"/>
      <c r="G1743" s="532"/>
      <c r="H1743" s="455"/>
      <c r="I1743" s="188" t="s">
        <v>25</v>
      </c>
      <c r="J1743" s="470"/>
      <c r="K1743" s="70" t="s">
        <v>26</v>
      </c>
      <c r="L1743" s="70"/>
      <c r="M1743" s="70"/>
      <c r="N1743" s="51">
        <v>0</v>
      </c>
      <c r="O1743" s="51">
        <v>0</v>
      </c>
      <c r="P1743" s="51">
        <v>0</v>
      </c>
      <c r="Q1743" s="51">
        <v>122.26331344</v>
      </c>
      <c r="R1743" s="48">
        <f t="shared" si="844"/>
        <v>122.26331344</v>
      </c>
      <c r="S1743" s="33"/>
    </row>
    <row r="1744" spans="1:19" s="6" customFormat="1" ht="25.5">
      <c r="A1744" s="465"/>
      <c r="B1744" s="458"/>
      <c r="C1744" s="455"/>
      <c r="D1744" s="455"/>
      <c r="E1744" s="455"/>
      <c r="F1744" s="455"/>
      <c r="G1744" s="532"/>
      <c r="H1744" s="455"/>
      <c r="I1744" s="188" t="s">
        <v>47</v>
      </c>
      <c r="J1744" s="470"/>
      <c r="K1744" s="70" t="s">
        <v>48</v>
      </c>
      <c r="L1744" s="70"/>
      <c r="M1744" s="70"/>
      <c r="N1744" s="51">
        <v>0</v>
      </c>
      <c r="O1744" s="60">
        <v>0</v>
      </c>
      <c r="P1744" s="51">
        <v>0</v>
      </c>
      <c r="Q1744" s="51">
        <v>160</v>
      </c>
      <c r="R1744" s="48">
        <f t="shared" si="844"/>
        <v>160</v>
      </c>
      <c r="S1744" s="33"/>
    </row>
    <row r="1745" spans="1:19" s="6" customFormat="1" ht="25.5">
      <c r="A1745" s="465"/>
      <c r="B1745" s="458"/>
      <c r="C1745" s="455"/>
      <c r="D1745" s="455"/>
      <c r="E1745" s="455"/>
      <c r="F1745" s="455"/>
      <c r="G1745" s="532"/>
      <c r="H1745" s="455"/>
      <c r="I1745" s="187" t="s">
        <v>215</v>
      </c>
      <c r="J1745" s="470"/>
      <c r="K1745" s="68" t="s">
        <v>26</v>
      </c>
      <c r="L1745" s="68"/>
      <c r="M1745" s="68"/>
      <c r="N1745" s="48">
        <f>N1746</f>
        <v>0</v>
      </c>
      <c r="O1745" s="48">
        <f>O1746</f>
        <v>0</v>
      </c>
      <c r="P1745" s="48">
        <f>P1746</f>
        <v>0</v>
      </c>
      <c r="Q1745" s="48">
        <f>Q1746</f>
        <v>12.331</v>
      </c>
      <c r="R1745" s="48">
        <f t="shared" si="844"/>
        <v>12.331</v>
      </c>
      <c r="S1745" s="33"/>
    </row>
    <row r="1746" spans="1:19" s="6" customFormat="1" ht="15">
      <c r="A1746" s="465"/>
      <c r="B1746" s="458"/>
      <c r="C1746" s="455"/>
      <c r="D1746" s="455"/>
      <c r="E1746" s="455"/>
      <c r="F1746" s="455"/>
      <c r="G1746" s="532"/>
      <c r="H1746" s="455"/>
      <c r="I1746" s="188" t="s">
        <v>25</v>
      </c>
      <c r="J1746" s="470"/>
      <c r="K1746" s="70" t="s">
        <v>26</v>
      </c>
      <c r="L1746" s="70"/>
      <c r="M1746" s="70"/>
      <c r="N1746" s="51">
        <v>0</v>
      </c>
      <c r="O1746" s="51">
        <v>0</v>
      </c>
      <c r="P1746" s="51">
        <v>0</v>
      </c>
      <c r="Q1746" s="51">
        <v>12.331</v>
      </c>
      <c r="R1746" s="48">
        <f t="shared" si="844"/>
        <v>12.331</v>
      </c>
      <c r="S1746" s="33"/>
    </row>
    <row r="1747" spans="1:19" s="6" customFormat="1" ht="25.5">
      <c r="A1747" s="465"/>
      <c r="B1747" s="458"/>
      <c r="C1747" s="455"/>
      <c r="D1747" s="455"/>
      <c r="E1747" s="455"/>
      <c r="F1747" s="455"/>
      <c r="G1747" s="532"/>
      <c r="H1747" s="455"/>
      <c r="I1747" s="187" t="s">
        <v>153</v>
      </c>
      <c r="J1747" s="470"/>
      <c r="K1747" s="68" t="s">
        <v>216</v>
      </c>
      <c r="L1747" s="68"/>
      <c r="M1747" s="68"/>
      <c r="N1747" s="48">
        <f>N1748+N1749</f>
        <v>0</v>
      </c>
      <c r="O1747" s="48">
        <f t="shared" ref="O1747:Q1747" si="1146">O1748+O1749</f>
        <v>0</v>
      </c>
      <c r="P1747" s="48">
        <f t="shared" si="1146"/>
        <v>0</v>
      </c>
      <c r="Q1747" s="48">
        <f t="shared" si="1146"/>
        <v>121.26300000000001</v>
      </c>
      <c r="R1747" s="48">
        <f t="shared" si="844"/>
        <v>121.26300000000001</v>
      </c>
      <c r="S1747" s="33"/>
    </row>
    <row r="1748" spans="1:19" s="6" customFormat="1" ht="15">
      <c r="A1748" s="465"/>
      <c r="B1748" s="458"/>
      <c r="C1748" s="455"/>
      <c r="D1748" s="455"/>
      <c r="E1748" s="455"/>
      <c r="F1748" s="455"/>
      <c r="G1748" s="532"/>
      <c r="H1748" s="455"/>
      <c r="I1748" s="188" t="s">
        <v>25</v>
      </c>
      <c r="J1748" s="470"/>
      <c r="K1748" s="70" t="s">
        <v>26</v>
      </c>
      <c r="L1748" s="70"/>
      <c r="M1748" s="70"/>
      <c r="N1748" s="51">
        <v>0</v>
      </c>
      <c r="O1748" s="51">
        <v>0</v>
      </c>
      <c r="P1748" s="51">
        <v>0</v>
      </c>
      <c r="Q1748" s="51">
        <v>31.263000000000002</v>
      </c>
      <c r="R1748" s="48">
        <f t="shared" si="844"/>
        <v>31.263000000000002</v>
      </c>
      <c r="S1748" s="33"/>
    </row>
    <row r="1749" spans="1:19" s="6" customFormat="1" ht="25.5">
      <c r="A1749" s="465"/>
      <c r="B1749" s="458"/>
      <c r="C1749" s="455"/>
      <c r="D1749" s="455"/>
      <c r="E1749" s="455"/>
      <c r="F1749" s="455"/>
      <c r="G1749" s="532"/>
      <c r="H1749" s="455"/>
      <c r="I1749" s="188" t="s">
        <v>47</v>
      </c>
      <c r="J1749" s="470"/>
      <c r="K1749" s="70" t="s">
        <v>48</v>
      </c>
      <c r="L1749" s="70"/>
      <c r="M1749" s="70"/>
      <c r="N1749" s="51">
        <v>0</v>
      </c>
      <c r="O1749" s="51">
        <v>0</v>
      </c>
      <c r="P1749" s="60">
        <v>0</v>
      </c>
      <c r="Q1749" s="51">
        <v>90</v>
      </c>
      <c r="R1749" s="48">
        <f t="shared" si="844"/>
        <v>90</v>
      </c>
      <c r="S1749" s="33"/>
    </row>
    <row r="1750" spans="1:19" s="6" customFormat="1" ht="25.5">
      <c r="A1750" s="465"/>
      <c r="B1750" s="458"/>
      <c r="C1750" s="455"/>
      <c r="D1750" s="455"/>
      <c r="E1750" s="455"/>
      <c r="F1750" s="455"/>
      <c r="G1750" s="532"/>
      <c r="H1750" s="455"/>
      <c r="I1750" s="187" t="s">
        <v>220</v>
      </c>
      <c r="J1750" s="470"/>
      <c r="K1750" s="68" t="s">
        <v>60</v>
      </c>
      <c r="L1750" s="68"/>
      <c r="M1750" s="68"/>
      <c r="N1750" s="48">
        <f>N1751</f>
        <v>0</v>
      </c>
      <c r="O1750" s="48">
        <f>O1751</f>
        <v>0</v>
      </c>
      <c r="P1750" s="48">
        <f>P1751</f>
        <v>0</v>
      </c>
      <c r="Q1750" s="48">
        <f>Q1751</f>
        <v>23.341000000000001</v>
      </c>
      <c r="R1750" s="48">
        <f t="shared" si="844"/>
        <v>23.341000000000001</v>
      </c>
      <c r="S1750" s="33"/>
    </row>
    <row r="1751" spans="1:19" s="6" customFormat="1" ht="15">
      <c r="A1751" s="465"/>
      <c r="B1751" s="458"/>
      <c r="C1751" s="455"/>
      <c r="D1751" s="455"/>
      <c r="E1751" s="455"/>
      <c r="F1751" s="455"/>
      <c r="G1751" s="532"/>
      <c r="H1751" s="455"/>
      <c r="I1751" s="188" t="s">
        <v>25</v>
      </c>
      <c r="J1751" s="470"/>
      <c r="K1751" s="70" t="s">
        <v>26</v>
      </c>
      <c r="L1751" s="70"/>
      <c r="M1751" s="70"/>
      <c r="N1751" s="51">
        <v>0</v>
      </c>
      <c r="O1751" s="51">
        <v>0</v>
      </c>
      <c r="P1751" s="51">
        <v>0</v>
      </c>
      <c r="Q1751" s="51">
        <v>23.341000000000001</v>
      </c>
      <c r="R1751" s="48">
        <f t="shared" si="844"/>
        <v>23.341000000000001</v>
      </c>
      <c r="S1751" s="33"/>
    </row>
    <row r="1752" spans="1:19" s="6" customFormat="1" ht="25.5">
      <c r="A1752" s="465"/>
      <c r="B1752" s="458"/>
      <c r="C1752" s="455"/>
      <c r="D1752" s="455"/>
      <c r="E1752" s="455"/>
      <c r="F1752" s="455"/>
      <c r="G1752" s="532"/>
      <c r="H1752" s="455"/>
      <c r="I1752" s="187" t="s">
        <v>137</v>
      </c>
      <c r="J1752" s="470"/>
      <c r="K1752" s="68" t="s">
        <v>62</v>
      </c>
      <c r="L1752" s="68"/>
      <c r="M1752" s="68"/>
      <c r="N1752" s="48">
        <f>N1753</f>
        <v>0</v>
      </c>
      <c r="O1752" s="48">
        <f>O1753</f>
        <v>0</v>
      </c>
      <c r="P1752" s="48">
        <f>P1753</f>
        <v>0</v>
      </c>
      <c r="Q1752" s="48">
        <f>Q1753</f>
        <v>194.47152396000001</v>
      </c>
      <c r="R1752" s="48">
        <f t="shared" si="844"/>
        <v>194.47152396000001</v>
      </c>
      <c r="S1752" s="33"/>
    </row>
    <row r="1753" spans="1:19" s="6" customFormat="1" ht="15">
      <c r="A1753" s="465"/>
      <c r="B1753" s="458"/>
      <c r="C1753" s="455"/>
      <c r="D1753" s="455"/>
      <c r="E1753" s="455"/>
      <c r="F1753" s="455"/>
      <c r="G1753" s="532"/>
      <c r="H1753" s="455"/>
      <c r="I1753" s="188" t="s">
        <v>25</v>
      </c>
      <c r="J1753" s="470"/>
      <c r="K1753" s="70" t="s">
        <v>26</v>
      </c>
      <c r="L1753" s="70"/>
      <c r="M1753" s="70"/>
      <c r="N1753" s="51">
        <v>0</v>
      </c>
      <c r="O1753" s="51">
        <v>0</v>
      </c>
      <c r="P1753" s="51">
        <v>0</v>
      </c>
      <c r="Q1753" s="51">
        <v>194.47152396000001</v>
      </c>
      <c r="R1753" s="48">
        <f t="shared" si="844"/>
        <v>194.47152396000001</v>
      </c>
      <c r="S1753" s="33"/>
    </row>
    <row r="1754" spans="1:19" s="6" customFormat="1" ht="51">
      <c r="A1754" s="465"/>
      <c r="B1754" s="458"/>
      <c r="C1754" s="455"/>
      <c r="D1754" s="455"/>
      <c r="E1754" s="455"/>
      <c r="F1754" s="455"/>
      <c r="G1754" s="532"/>
      <c r="H1754" s="455"/>
      <c r="I1754" s="187" t="s">
        <v>336</v>
      </c>
      <c r="J1754" s="470"/>
      <c r="K1754" s="68" t="s">
        <v>223</v>
      </c>
      <c r="L1754" s="68"/>
      <c r="M1754" s="68"/>
      <c r="N1754" s="48">
        <f>N1755</f>
        <v>0</v>
      </c>
      <c r="O1754" s="48">
        <f>O1755</f>
        <v>0</v>
      </c>
      <c r="P1754" s="48">
        <f>P1755</f>
        <v>0</v>
      </c>
      <c r="Q1754" s="48">
        <f>Q1755</f>
        <v>0.64624000000000004</v>
      </c>
      <c r="R1754" s="48">
        <f t="shared" si="844"/>
        <v>0.64624000000000004</v>
      </c>
      <c r="S1754" s="33"/>
    </row>
    <row r="1755" spans="1:19" s="6" customFormat="1" ht="15">
      <c r="A1755" s="465"/>
      <c r="B1755" s="458"/>
      <c r="C1755" s="455"/>
      <c r="D1755" s="455"/>
      <c r="E1755" s="455"/>
      <c r="F1755" s="455"/>
      <c r="G1755" s="532"/>
      <c r="H1755" s="455"/>
      <c r="I1755" s="188" t="s">
        <v>25</v>
      </c>
      <c r="J1755" s="470"/>
      <c r="K1755" s="70" t="s">
        <v>26</v>
      </c>
      <c r="L1755" s="70"/>
      <c r="M1755" s="70"/>
      <c r="N1755" s="51">
        <v>0</v>
      </c>
      <c r="O1755" s="60">
        <v>0</v>
      </c>
      <c r="P1755" s="51">
        <v>0</v>
      </c>
      <c r="Q1755" s="51">
        <v>0.64624000000000004</v>
      </c>
      <c r="R1755" s="48">
        <f t="shared" si="844"/>
        <v>0.64624000000000004</v>
      </c>
      <c r="S1755" s="33"/>
    </row>
    <row r="1756" spans="1:19" s="6" customFormat="1" ht="15">
      <c r="A1756" s="465"/>
      <c r="B1756" s="458"/>
      <c r="C1756" s="455"/>
      <c r="D1756" s="455"/>
      <c r="E1756" s="455"/>
      <c r="F1756" s="455"/>
      <c r="G1756" s="532"/>
      <c r="H1756" s="455"/>
      <c r="I1756" s="187" t="s">
        <v>145</v>
      </c>
      <c r="J1756" s="470"/>
      <c r="K1756" s="68" t="s">
        <v>48</v>
      </c>
      <c r="L1756" s="68"/>
      <c r="M1756" s="68"/>
      <c r="N1756" s="48">
        <f>N1757+N1758</f>
        <v>0</v>
      </c>
      <c r="O1756" s="48">
        <f t="shared" ref="O1756:Q1756" si="1147">O1757+O1758</f>
        <v>0</v>
      </c>
      <c r="P1756" s="48">
        <f t="shared" si="1147"/>
        <v>0</v>
      </c>
      <c r="Q1756" s="48">
        <f t="shared" si="1147"/>
        <v>140.83199999999999</v>
      </c>
      <c r="R1756" s="48">
        <f t="shared" si="844"/>
        <v>140.83199999999999</v>
      </c>
      <c r="S1756" s="33"/>
    </row>
    <row r="1757" spans="1:19" s="6" customFormat="1" ht="15">
      <c r="A1757" s="465"/>
      <c r="B1757" s="458"/>
      <c r="C1757" s="455"/>
      <c r="D1757" s="455"/>
      <c r="E1757" s="455"/>
      <c r="F1757" s="455"/>
      <c r="G1757" s="532"/>
      <c r="H1757" s="455"/>
      <c r="I1757" s="188" t="s">
        <v>25</v>
      </c>
      <c r="J1757" s="470"/>
      <c r="K1757" s="70" t="s">
        <v>26</v>
      </c>
      <c r="L1757" s="70"/>
      <c r="M1757" s="70"/>
      <c r="N1757" s="51">
        <v>0</v>
      </c>
      <c r="O1757" s="51">
        <v>0</v>
      </c>
      <c r="P1757" s="51">
        <v>0</v>
      </c>
      <c r="Q1757" s="51">
        <v>10.832000000000001</v>
      </c>
      <c r="R1757" s="48">
        <f t="shared" si="844"/>
        <v>10.832000000000001</v>
      </c>
      <c r="S1757" s="33"/>
    </row>
    <row r="1758" spans="1:19" s="6" customFormat="1" ht="25.5">
      <c r="A1758" s="465"/>
      <c r="B1758" s="458"/>
      <c r="C1758" s="455"/>
      <c r="D1758" s="455"/>
      <c r="E1758" s="455"/>
      <c r="F1758" s="455"/>
      <c r="G1758" s="532"/>
      <c r="H1758" s="455"/>
      <c r="I1758" s="188" t="s">
        <v>47</v>
      </c>
      <c r="J1758" s="470"/>
      <c r="K1758" s="70" t="s">
        <v>48</v>
      </c>
      <c r="L1758" s="70"/>
      <c r="M1758" s="70"/>
      <c r="N1758" s="51">
        <v>0</v>
      </c>
      <c r="O1758" s="60">
        <v>0</v>
      </c>
      <c r="P1758" s="51">
        <v>0</v>
      </c>
      <c r="Q1758" s="51">
        <v>130</v>
      </c>
      <c r="R1758" s="48">
        <f t="shared" si="844"/>
        <v>130</v>
      </c>
      <c r="S1758" s="33"/>
    </row>
    <row r="1759" spans="1:19" s="6" customFormat="1" ht="15">
      <c r="A1759" s="465"/>
      <c r="B1759" s="458"/>
      <c r="C1759" s="455"/>
      <c r="D1759" s="455"/>
      <c r="E1759" s="455"/>
      <c r="F1759" s="455"/>
      <c r="G1759" s="532"/>
      <c r="H1759" s="455"/>
      <c r="I1759" s="187" t="s">
        <v>225</v>
      </c>
      <c r="J1759" s="470"/>
      <c r="K1759" s="68" t="s">
        <v>226</v>
      </c>
      <c r="L1759" s="68"/>
      <c r="M1759" s="68"/>
      <c r="N1759" s="48">
        <f>N1760+N1761</f>
        <v>0</v>
      </c>
      <c r="O1759" s="48">
        <f t="shared" ref="O1759:Q1759" si="1148">O1760+O1761</f>
        <v>0</v>
      </c>
      <c r="P1759" s="48">
        <f t="shared" si="1148"/>
        <v>0</v>
      </c>
      <c r="Q1759" s="48">
        <f t="shared" si="1148"/>
        <v>890.014365</v>
      </c>
      <c r="R1759" s="48">
        <f t="shared" si="844"/>
        <v>890.014365</v>
      </c>
      <c r="S1759" s="33"/>
    </row>
    <row r="1760" spans="1:19" s="6" customFormat="1" ht="15">
      <c r="A1760" s="465"/>
      <c r="B1760" s="458"/>
      <c r="C1760" s="455"/>
      <c r="D1760" s="455"/>
      <c r="E1760" s="455"/>
      <c r="F1760" s="455"/>
      <c r="G1760" s="532"/>
      <c r="H1760" s="455"/>
      <c r="I1760" s="188" t="s">
        <v>25</v>
      </c>
      <c r="J1760" s="470"/>
      <c r="K1760" s="70" t="s">
        <v>26</v>
      </c>
      <c r="L1760" s="70"/>
      <c r="M1760" s="70"/>
      <c r="N1760" s="51">
        <v>0</v>
      </c>
      <c r="O1760" s="51">
        <v>0</v>
      </c>
      <c r="P1760" s="51">
        <v>0</v>
      </c>
      <c r="Q1760" s="51">
        <v>4.0323650000000004</v>
      </c>
      <c r="R1760" s="48">
        <f t="shared" si="844"/>
        <v>4.0323650000000004</v>
      </c>
      <c r="S1760" s="33"/>
    </row>
    <row r="1761" spans="1:19" s="6" customFormat="1" ht="25.5">
      <c r="A1761" s="465"/>
      <c r="B1761" s="458"/>
      <c r="C1761" s="455"/>
      <c r="D1761" s="455"/>
      <c r="E1761" s="455"/>
      <c r="F1761" s="455"/>
      <c r="G1761" s="532"/>
      <c r="H1761" s="455"/>
      <c r="I1761" s="188" t="s">
        <v>47</v>
      </c>
      <c r="J1761" s="470"/>
      <c r="K1761" s="70" t="s">
        <v>48</v>
      </c>
      <c r="L1761" s="70"/>
      <c r="M1761" s="70"/>
      <c r="N1761" s="51">
        <v>0</v>
      </c>
      <c r="O1761" s="51">
        <v>0</v>
      </c>
      <c r="P1761" s="51">
        <v>0</v>
      </c>
      <c r="Q1761" s="51">
        <v>885.98199999999997</v>
      </c>
      <c r="R1761" s="48">
        <f t="shared" si="844"/>
        <v>885.98199999999997</v>
      </c>
      <c r="S1761" s="33"/>
    </row>
    <row r="1762" spans="1:19" s="6" customFormat="1" ht="69.75" customHeight="1">
      <c r="A1762" s="465"/>
      <c r="B1762" s="458"/>
      <c r="C1762" s="455"/>
      <c r="D1762" s="455"/>
      <c r="E1762" s="455"/>
      <c r="F1762" s="455"/>
      <c r="G1762" s="532"/>
      <c r="H1762" s="455"/>
      <c r="I1762" s="187" t="s">
        <v>132</v>
      </c>
      <c r="J1762" s="470"/>
      <c r="K1762" s="68" t="s">
        <v>133</v>
      </c>
      <c r="L1762" s="68"/>
      <c r="M1762" s="68"/>
      <c r="N1762" s="48">
        <f>N1763</f>
        <v>0</v>
      </c>
      <c r="O1762" s="48">
        <f>O1763</f>
        <v>0</v>
      </c>
      <c r="P1762" s="48">
        <f>P1763</f>
        <v>0</v>
      </c>
      <c r="Q1762" s="48">
        <f>Q1763</f>
        <v>78.644999999999996</v>
      </c>
      <c r="R1762" s="48">
        <f t="shared" si="844"/>
        <v>78.644999999999996</v>
      </c>
      <c r="S1762" s="33"/>
    </row>
    <row r="1763" spans="1:19" s="6" customFormat="1" ht="15">
      <c r="A1763" s="465"/>
      <c r="B1763" s="458"/>
      <c r="C1763" s="455"/>
      <c r="D1763" s="455"/>
      <c r="E1763" s="455"/>
      <c r="F1763" s="455"/>
      <c r="G1763" s="532"/>
      <c r="H1763" s="455"/>
      <c r="I1763" s="188" t="s">
        <v>25</v>
      </c>
      <c r="J1763" s="470"/>
      <c r="K1763" s="70" t="s">
        <v>26</v>
      </c>
      <c r="L1763" s="70"/>
      <c r="M1763" s="70"/>
      <c r="N1763" s="51">
        <v>0</v>
      </c>
      <c r="O1763" s="51">
        <v>0</v>
      </c>
      <c r="P1763" s="51">
        <v>0</v>
      </c>
      <c r="Q1763" s="51">
        <v>78.644999999999996</v>
      </c>
      <c r="R1763" s="48">
        <f t="shared" si="844"/>
        <v>78.644999999999996</v>
      </c>
      <c r="S1763" s="33"/>
    </row>
    <row r="1764" spans="1:19" s="6" customFormat="1" ht="45.75" customHeight="1">
      <c r="A1764" s="465"/>
      <c r="B1764" s="458"/>
      <c r="C1764" s="455"/>
      <c r="D1764" s="455"/>
      <c r="E1764" s="455"/>
      <c r="F1764" s="455"/>
      <c r="G1764" s="532"/>
      <c r="H1764" s="455"/>
      <c r="I1764" s="187" t="s">
        <v>134</v>
      </c>
      <c r="J1764" s="470"/>
      <c r="K1764" s="68" t="s">
        <v>135</v>
      </c>
      <c r="L1764" s="68"/>
      <c r="M1764" s="68"/>
      <c r="N1764" s="48">
        <f>N1765</f>
        <v>0</v>
      </c>
      <c r="O1764" s="48">
        <f t="shared" ref="O1764:Q1764" si="1149">O1765</f>
        <v>0</v>
      </c>
      <c r="P1764" s="48">
        <f t="shared" si="1149"/>
        <v>0</v>
      </c>
      <c r="Q1764" s="48">
        <f t="shared" si="1149"/>
        <v>271.08800000000002</v>
      </c>
      <c r="R1764" s="48">
        <f t="shared" si="844"/>
        <v>271.08800000000002</v>
      </c>
      <c r="S1764" s="33"/>
    </row>
    <row r="1765" spans="1:19" s="6" customFormat="1" ht="15">
      <c r="A1765" s="465"/>
      <c r="B1765" s="458"/>
      <c r="C1765" s="455"/>
      <c r="D1765" s="455"/>
      <c r="E1765" s="455"/>
      <c r="F1765" s="455"/>
      <c r="G1765" s="532"/>
      <c r="H1765" s="455"/>
      <c r="I1765" s="188" t="s">
        <v>25</v>
      </c>
      <c r="J1765" s="470"/>
      <c r="K1765" s="70" t="s">
        <v>26</v>
      </c>
      <c r="L1765" s="70"/>
      <c r="M1765" s="70"/>
      <c r="N1765" s="51">
        <v>0</v>
      </c>
      <c r="O1765" s="51">
        <v>0</v>
      </c>
      <c r="P1765" s="51">
        <v>0</v>
      </c>
      <c r="Q1765" s="51">
        <v>271.08800000000002</v>
      </c>
      <c r="R1765" s="48">
        <f t="shared" si="844"/>
        <v>271.08800000000002</v>
      </c>
      <c r="S1765" s="33"/>
    </row>
    <row r="1766" spans="1:19" s="6" customFormat="1" ht="38.25">
      <c r="A1766" s="465"/>
      <c r="B1766" s="458"/>
      <c r="C1766" s="455"/>
      <c r="D1766" s="455"/>
      <c r="E1766" s="455"/>
      <c r="F1766" s="455"/>
      <c r="G1766" s="532"/>
      <c r="H1766" s="455"/>
      <c r="I1766" s="187" t="s">
        <v>337</v>
      </c>
      <c r="J1766" s="470"/>
      <c r="K1766" s="68" t="s">
        <v>229</v>
      </c>
      <c r="L1766" s="68"/>
      <c r="M1766" s="68"/>
      <c r="N1766" s="48">
        <f t="shared" ref="N1766:P1766" si="1150">N1767</f>
        <v>0</v>
      </c>
      <c r="O1766" s="48">
        <f t="shared" si="1150"/>
        <v>0</v>
      </c>
      <c r="P1766" s="48">
        <f t="shared" si="1150"/>
        <v>0</v>
      </c>
      <c r="Q1766" s="48">
        <f>Q1767</f>
        <v>250</v>
      </c>
      <c r="R1766" s="48">
        <f t="shared" si="844"/>
        <v>250</v>
      </c>
      <c r="S1766" s="33"/>
    </row>
    <row r="1767" spans="1:19" s="6" customFormat="1" ht="25.5">
      <c r="A1767" s="465"/>
      <c r="B1767" s="458"/>
      <c r="C1767" s="455"/>
      <c r="D1767" s="455"/>
      <c r="E1767" s="455"/>
      <c r="F1767" s="455"/>
      <c r="G1767" s="532"/>
      <c r="H1767" s="455"/>
      <c r="I1767" s="188" t="s">
        <v>47</v>
      </c>
      <c r="J1767" s="470"/>
      <c r="K1767" s="70" t="s">
        <v>48</v>
      </c>
      <c r="L1767" s="70"/>
      <c r="M1767" s="70"/>
      <c r="N1767" s="51">
        <v>0</v>
      </c>
      <c r="O1767" s="51">
        <v>0</v>
      </c>
      <c r="P1767" s="51">
        <v>0</v>
      </c>
      <c r="Q1767" s="51">
        <v>250</v>
      </c>
      <c r="R1767" s="48">
        <f t="shared" si="844"/>
        <v>250</v>
      </c>
      <c r="S1767" s="33"/>
    </row>
    <row r="1768" spans="1:19" s="6" customFormat="1" ht="38.25">
      <c r="A1768" s="465"/>
      <c r="B1768" s="458"/>
      <c r="C1768" s="455"/>
      <c r="D1768" s="455"/>
      <c r="E1768" s="455"/>
      <c r="F1768" s="455"/>
      <c r="G1768" s="532"/>
      <c r="H1768" s="455"/>
      <c r="I1768" s="187" t="s">
        <v>43</v>
      </c>
      <c r="J1768" s="470"/>
      <c r="K1768" s="68" t="s">
        <v>68</v>
      </c>
      <c r="L1768" s="68"/>
      <c r="M1768" s="68"/>
      <c r="N1768" s="63">
        <f t="shared" ref="N1768:P1768" si="1151">N1769</f>
        <v>0</v>
      </c>
      <c r="O1768" s="63">
        <f t="shared" si="1151"/>
        <v>0</v>
      </c>
      <c r="P1768" s="63">
        <f t="shared" si="1151"/>
        <v>0</v>
      </c>
      <c r="Q1768" s="63">
        <f>Q1769</f>
        <v>245.23990000000001</v>
      </c>
      <c r="R1768" s="48">
        <f t="shared" si="844"/>
        <v>245.23990000000001</v>
      </c>
      <c r="S1768" s="33"/>
    </row>
    <row r="1769" spans="1:19" s="6" customFormat="1" ht="30.75" customHeight="1">
      <c r="A1769" s="465"/>
      <c r="B1769" s="458"/>
      <c r="C1769" s="455"/>
      <c r="D1769" s="455"/>
      <c r="E1769" s="455"/>
      <c r="F1769" s="455"/>
      <c r="G1769" s="532"/>
      <c r="H1769" s="455"/>
      <c r="I1769" s="188" t="s">
        <v>47</v>
      </c>
      <c r="J1769" s="470"/>
      <c r="K1769" s="70" t="s">
        <v>48</v>
      </c>
      <c r="L1769" s="70"/>
      <c r="M1769" s="70"/>
      <c r="N1769" s="60">
        <v>0</v>
      </c>
      <c r="O1769" s="60">
        <v>0</v>
      </c>
      <c r="P1769" s="60">
        <v>0</v>
      </c>
      <c r="Q1769" s="60">
        <v>245.23990000000001</v>
      </c>
      <c r="R1769" s="48">
        <f t="shared" si="844"/>
        <v>245.23990000000001</v>
      </c>
      <c r="S1769" s="33"/>
    </row>
    <row r="1770" spans="1:19" s="6" customFormat="1" ht="55.5" customHeight="1">
      <c r="A1770" s="465"/>
      <c r="B1770" s="458"/>
      <c r="C1770" s="455"/>
      <c r="D1770" s="455"/>
      <c r="E1770" s="455"/>
      <c r="F1770" s="455"/>
      <c r="G1770" s="532"/>
      <c r="H1770" s="455"/>
      <c r="I1770" s="187" t="s">
        <v>230</v>
      </c>
      <c r="J1770" s="470"/>
      <c r="K1770" s="68" t="s">
        <v>338</v>
      </c>
      <c r="L1770" s="68"/>
      <c r="M1770" s="68"/>
      <c r="N1770" s="63">
        <f>N1771</f>
        <v>0</v>
      </c>
      <c r="O1770" s="63">
        <f>O1771</f>
        <v>0</v>
      </c>
      <c r="P1770" s="63">
        <f>P1771</f>
        <v>0</v>
      </c>
      <c r="Q1770" s="63">
        <f>Q1771</f>
        <v>853.18499999999995</v>
      </c>
      <c r="R1770" s="48">
        <f t="shared" si="844"/>
        <v>853.18499999999995</v>
      </c>
      <c r="S1770" s="33"/>
    </row>
    <row r="1771" spans="1:19" s="6" customFormat="1" ht="25.5">
      <c r="A1771" s="465"/>
      <c r="B1771" s="458"/>
      <c r="C1771" s="455"/>
      <c r="D1771" s="455"/>
      <c r="E1771" s="455"/>
      <c r="F1771" s="455"/>
      <c r="G1771" s="532"/>
      <c r="H1771" s="455"/>
      <c r="I1771" s="188" t="s">
        <v>47</v>
      </c>
      <c r="J1771" s="470"/>
      <c r="K1771" s="70" t="s">
        <v>48</v>
      </c>
      <c r="L1771" s="70"/>
      <c r="M1771" s="70"/>
      <c r="N1771" s="60">
        <v>0</v>
      </c>
      <c r="O1771" s="60">
        <v>0</v>
      </c>
      <c r="P1771" s="60">
        <v>0</v>
      </c>
      <c r="Q1771" s="60">
        <v>853.18499999999995</v>
      </c>
      <c r="R1771" s="48">
        <f t="shared" si="844"/>
        <v>853.18499999999995</v>
      </c>
      <c r="S1771" s="33"/>
    </row>
    <row r="1772" spans="1:19" s="6" customFormat="1" ht="32.25" customHeight="1">
      <c r="A1772" s="465"/>
      <c r="B1772" s="458"/>
      <c r="C1772" s="455"/>
      <c r="D1772" s="455"/>
      <c r="E1772" s="455"/>
      <c r="F1772" s="455"/>
      <c r="G1772" s="532"/>
      <c r="H1772" s="455"/>
      <c r="I1772" s="187" t="s">
        <v>233</v>
      </c>
      <c r="J1772" s="470"/>
      <c r="K1772" s="68" t="s">
        <v>234</v>
      </c>
      <c r="L1772" s="68"/>
      <c r="M1772" s="68"/>
      <c r="N1772" s="63">
        <f>N1773</f>
        <v>0</v>
      </c>
      <c r="O1772" s="63">
        <f>O1773</f>
        <v>0</v>
      </c>
      <c r="P1772" s="63">
        <f>P1773</f>
        <v>0</v>
      </c>
      <c r="Q1772" s="63">
        <f>Q1773</f>
        <v>94.847999999999999</v>
      </c>
      <c r="R1772" s="48">
        <f t="shared" si="844"/>
        <v>94.847999999999999</v>
      </c>
      <c r="S1772" s="33"/>
    </row>
    <row r="1773" spans="1:19" s="6" customFormat="1" ht="15">
      <c r="A1773" s="465"/>
      <c r="B1773" s="458"/>
      <c r="C1773" s="455"/>
      <c r="D1773" s="455"/>
      <c r="E1773" s="455"/>
      <c r="F1773" s="455"/>
      <c r="G1773" s="532"/>
      <c r="H1773" s="455"/>
      <c r="I1773" s="188" t="s">
        <v>25</v>
      </c>
      <c r="J1773" s="470"/>
      <c r="K1773" s="70" t="s">
        <v>26</v>
      </c>
      <c r="L1773" s="70"/>
      <c r="M1773" s="70"/>
      <c r="N1773" s="60">
        <v>0</v>
      </c>
      <c r="O1773" s="60">
        <v>0</v>
      </c>
      <c r="P1773" s="60">
        <v>0</v>
      </c>
      <c r="Q1773" s="60">
        <v>94.847999999999999</v>
      </c>
      <c r="R1773" s="48">
        <f t="shared" si="844"/>
        <v>94.847999999999999</v>
      </c>
      <c r="S1773" s="33"/>
    </row>
    <row r="1774" spans="1:19" s="6" customFormat="1" ht="15">
      <c r="A1774" s="544">
        <v>35</v>
      </c>
      <c r="B1774" s="530" t="s">
        <v>339</v>
      </c>
      <c r="C1774" s="455"/>
      <c r="D1774" s="455"/>
      <c r="E1774" s="455"/>
      <c r="F1774" s="455"/>
      <c r="G1774" s="532"/>
      <c r="H1774" s="455"/>
      <c r="I1774" s="207" t="s">
        <v>22</v>
      </c>
      <c r="J1774" s="470">
        <v>492</v>
      </c>
      <c r="K1774" s="182"/>
      <c r="L1774" s="182"/>
      <c r="M1774" s="182"/>
      <c r="N1774" s="181">
        <f>N1775+N1777+N1780</f>
        <v>0</v>
      </c>
      <c r="O1774" s="181">
        <f t="shared" ref="O1774:Q1774" si="1152">O1775+O1777+O1780</f>
        <v>195.04647900000001</v>
      </c>
      <c r="P1774" s="181">
        <f t="shared" si="1152"/>
        <v>767.86977400000001</v>
      </c>
      <c r="Q1774" s="181">
        <f t="shared" si="1152"/>
        <v>632.05721499999993</v>
      </c>
      <c r="R1774" s="43">
        <f t="shared" si="844"/>
        <v>1594.9734680000001</v>
      </c>
      <c r="S1774" s="127"/>
    </row>
    <row r="1775" spans="1:19" s="6" customFormat="1" ht="30.75" customHeight="1">
      <c r="A1775" s="544"/>
      <c r="B1775" s="530"/>
      <c r="C1775" s="455"/>
      <c r="D1775" s="455"/>
      <c r="E1775" s="455"/>
      <c r="F1775" s="455"/>
      <c r="G1775" s="532"/>
      <c r="H1775" s="455"/>
      <c r="I1775" s="187" t="s">
        <v>215</v>
      </c>
      <c r="J1775" s="470"/>
      <c r="K1775" s="115" t="s">
        <v>26</v>
      </c>
      <c r="L1775" s="115"/>
      <c r="M1775" s="115"/>
      <c r="N1775" s="116">
        <f>N1776</f>
        <v>0</v>
      </c>
      <c r="O1775" s="116">
        <f t="shared" ref="O1775:Q1775" si="1153">O1776</f>
        <v>44.483179999999997</v>
      </c>
      <c r="P1775" s="116">
        <f t="shared" si="1153"/>
        <v>246.80243899999999</v>
      </c>
      <c r="Q1775" s="116">
        <f t="shared" si="1153"/>
        <v>283.48390000000001</v>
      </c>
      <c r="R1775" s="48">
        <f t="shared" ref="R1775:R1781" si="1154">Q1775+P1775+N1775+O1775</f>
        <v>574.76951899999995</v>
      </c>
      <c r="S1775" s="31"/>
    </row>
    <row r="1776" spans="1:19" s="6" customFormat="1" ht="15">
      <c r="A1776" s="544"/>
      <c r="B1776" s="530"/>
      <c r="C1776" s="455"/>
      <c r="D1776" s="455"/>
      <c r="E1776" s="455"/>
      <c r="F1776" s="455"/>
      <c r="G1776" s="532"/>
      <c r="H1776" s="455"/>
      <c r="I1776" s="188" t="s">
        <v>25</v>
      </c>
      <c r="J1776" s="470"/>
      <c r="K1776" s="80" t="s">
        <v>26</v>
      </c>
      <c r="L1776" s="322"/>
      <c r="M1776" s="322"/>
      <c r="N1776" s="117">
        <v>0</v>
      </c>
      <c r="O1776" s="117">
        <v>44.483179999999997</v>
      </c>
      <c r="P1776" s="117">
        <v>246.80243899999999</v>
      </c>
      <c r="Q1776" s="117">
        <v>283.48390000000001</v>
      </c>
      <c r="R1776" s="48">
        <f t="shared" si="1154"/>
        <v>574.76951899999995</v>
      </c>
      <c r="S1776" s="31"/>
    </row>
    <row r="1777" spans="1:19" s="6" customFormat="1" ht="25.5">
      <c r="A1777" s="544"/>
      <c r="B1777" s="530"/>
      <c r="C1777" s="455"/>
      <c r="D1777" s="455"/>
      <c r="E1777" s="455"/>
      <c r="F1777" s="455"/>
      <c r="G1777" s="532"/>
      <c r="H1777" s="455"/>
      <c r="I1777" s="187" t="s">
        <v>153</v>
      </c>
      <c r="J1777" s="470"/>
      <c r="K1777" s="115" t="s">
        <v>216</v>
      </c>
      <c r="L1777" s="115"/>
      <c r="M1777" s="115"/>
      <c r="N1777" s="116">
        <f>N1779+N1778</f>
        <v>0</v>
      </c>
      <c r="O1777" s="116">
        <f t="shared" ref="O1777:Q1777" si="1155">O1779+O1778</f>
        <v>145.423587</v>
      </c>
      <c r="P1777" s="116">
        <f t="shared" si="1155"/>
        <v>459.38882899999999</v>
      </c>
      <c r="Q1777" s="116">
        <f t="shared" si="1155"/>
        <v>337.27751499999999</v>
      </c>
      <c r="R1777" s="48">
        <f t="shared" si="1154"/>
        <v>942.08993099999998</v>
      </c>
      <c r="S1777" s="31"/>
    </row>
    <row r="1778" spans="1:19" s="6" customFormat="1" ht="25.5">
      <c r="A1778" s="544"/>
      <c r="B1778" s="530"/>
      <c r="C1778" s="455"/>
      <c r="D1778" s="455"/>
      <c r="E1778" s="455"/>
      <c r="F1778" s="455"/>
      <c r="G1778" s="532"/>
      <c r="H1778" s="455"/>
      <c r="I1778" s="188" t="s">
        <v>34</v>
      </c>
      <c r="J1778" s="470"/>
      <c r="K1778" s="80" t="s">
        <v>35</v>
      </c>
      <c r="L1778" s="322"/>
      <c r="M1778" s="322"/>
      <c r="N1778" s="117">
        <v>0</v>
      </c>
      <c r="O1778" s="117">
        <v>0</v>
      </c>
      <c r="P1778" s="117">
        <v>0.25900000000000001</v>
      </c>
      <c r="Q1778" s="117">
        <v>0.79900000000000004</v>
      </c>
      <c r="R1778" s="48">
        <f t="shared" si="1154"/>
        <v>1.0580000000000001</v>
      </c>
      <c r="S1778" s="31"/>
    </row>
    <row r="1779" spans="1:19" s="6" customFormat="1" ht="15">
      <c r="A1779" s="544"/>
      <c r="B1779" s="530"/>
      <c r="C1779" s="455"/>
      <c r="D1779" s="455"/>
      <c r="E1779" s="455"/>
      <c r="F1779" s="455"/>
      <c r="G1779" s="532"/>
      <c r="H1779" s="455"/>
      <c r="I1779" s="188" t="s">
        <v>25</v>
      </c>
      <c r="J1779" s="470"/>
      <c r="K1779" s="80" t="s">
        <v>26</v>
      </c>
      <c r="L1779" s="322"/>
      <c r="M1779" s="322"/>
      <c r="N1779" s="117">
        <v>0</v>
      </c>
      <c r="O1779" s="117">
        <v>145.423587</v>
      </c>
      <c r="P1779" s="117">
        <v>459.12982899999997</v>
      </c>
      <c r="Q1779" s="117">
        <v>336.47851500000002</v>
      </c>
      <c r="R1779" s="48">
        <f t="shared" si="1154"/>
        <v>941.03193099999999</v>
      </c>
      <c r="S1779" s="31"/>
    </row>
    <row r="1780" spans="1:19" s="6" customFormat="1" ht="38.25">
      <c r="A1780" s="544"/>
      <c r="B1780" s="530"/>
      <c r="C1780" s="455"/>
      <c r="D1780" s="455"/>
      <c r="E1780" s="455"/>
      <c r="F1780" s="455"/>
      <c r="G1780" s="532"/>
      <c r="H1780" s="455"/>
      <c r="I1780" s="187" t="s">
        <v>43</v>
      </c>
      <c r="J1780" s="470"/>
      <c r="K1780" s="115" t="s">
        <v>68</v>
      </c>
      <c r="L1780" s="115"/>
      <c r="M1780" s="115"/>
      <c r="N1780" s="116">
        <f>N1781</f>
        <v>0</v>
      </c>
      <c r="O1780" s="116">
        <f t="shared" ref="O1780" si="1156">O1781</f>
        <v>5.1397120000000003</v>
      </c>
      <c r="P1780" s="116">
        <f t="shared" ref="P1780" si="1157">P1781</f>
        <v>61.678505999999999</v>
      </c>
      <c r="Q1780" s="116">
        <f t="shared" ref="Q1780" si="1158">Q1781</f>
        <v>11.2958</v>
      </c>
      <c r="R1780" s="48">
        <f t="shared" si="1154"/>
        <v>78.114018000000002</v>
      </c>
      <c r="S1780" s="31"/>
    </row>
    <row r="1781" spans="1:19" s="6" customFormat="1" ht="15">
      <c r="A1781" s="544"/>
      <c r="B1781" s="530"/>
      <c r="C1781" s="455"/>
      <c r="D1781" s="455"/>
      <c r="E1781" s="455"/>
      <c r="F1781" s="455"/>
      <c r="G1781" s="532"/>
      <c r="H1781" s="455"/>
      <c r="I1781" s="188" t="s">
        <v>25</v>
      </c>
      <c r="J1781" s="470"/>
      <c r="K1781" s="80" t="s">
        <v>26</v>
      </c>
      <c r="L1781" s="322"/>
      <c r="M1781" s="322"/>
      <c r="N1781" s="117">
        <v>0</v>
      </c>
      <c r="O1781" s="117">
        <v>5.1397120000000003</v>
      </c>
      <c r="P1781" s="117">
        <v>61.678505999999999</v>
      </c>
      <c r="Q1781" s="117">
        <v>11.2958</v>
      </c>
      <c r="R1781" s="48">
        <f t="shared" si="1154"/>
        <v>78.114018000000002</v>
      </c>
      <c r="S1781" s="31"/>
    </row>
    <row r="1782" spans="1:19" s="6" customFormat="1" ht="15">
      <c r="A1782" s="108"/>
      <c r="B1782" s="28" t="s">
        <v>276</v>
      </c>
      <c r="C1782" s="455"/>
      <c r="D1782" s="455"/>
      <c r="E1782" s="455"/>
      <c r="F1782" s="455"/>
      <c r="G1782" s="532"/>
      <c r="H1782" s="455"/>
      <c r="I1782" s="208"/>
      <c r="J1782" s="46"/>
      <c r="K1782" s="80"/>
      <c r="L1782" s="322"/>
      <c r="M1782" s="322"/>
      <c r="N1782" s="117"/>
      <c r="O1782" s="117"/>
      <c r="P1782" s="117"/>
      <c r="Q1782" s="117"/>
      <c r="R1782" s="124"/>
      <c r="S1782" s="31"/>
    </row>
    <row r="1783" spans="1:19" s="6" customFormat="1" ht="87" customHeight="1">
      <c r="A1783" s="33">
        <v>36</v>
      </c>
      <c r="B1783" s="73" t="s">
        <v>340</v>
      </c>
      <c r="C1783" s="456"/>
      <c r="D1783" s="456"/>
      <c r="E1783" s="456"/>
      <c r="F1783" s="456"/>
      <c r="G1783" s="533"/>
      <c r="H1783" s="456"/>
      <c r="I1783" s="208"/>
      <c r="J1783" s="72"/>
      <c r="K1783" s="567"/>
      <c r="L1783" s="568"/>
      <c r="M1783" s="568"/>
      <c r="N1783" s="568"/>
      <c r="O1783" s="568"/>
      <c r="P1783" s="568"/>
      <c r="Q1783" s="568"/>
      <c r="R1783" s="568"/>
      <c r="S1783" s="569"/>
    </row>
    <row r="1784" spans="1:19" s="6" customFormat="1" ht="15">
      <c r="A1784" s="302"/>
      <c r="B1784" s="264" t="s">
        <v>492</v>
      </c>
      <c r="C1784" s="299"/>
      <c r="D1784" s="299"/>
      <c r="E1784" s="299">
        <v>3</v>
      </c>
      <c r="F1784" s="303"/>
      <c r="G1784" s="303"/>
      <c r="H1784" s="303"/>
      <c r="I1784" s="304"/>
      <c r="J1784" s="298"/>
      <c r="K1784" s="305"/>
      <c r="L1784" s="306">
        <f t="shared" ref="L1784:R1784" si="1159">L1376+L995+L948</f>
        <v>0</v>
      </c>
      <c r="M1784" s="306">
        <f t="shared" si="1159"/>
        <v>0</v>
      </c>
      <c r="N1784" s="306">
        <f t="shared" si="1159"/>
        <v>0</v>
      </c>
      <c r="O1784" s="306">
        <f t="shared" si="1159"/>
        <v>9392.4988739</v>
      </c>
      <c r="P1784" s="306">
        <f t="shared" si="1159"/>
        <v>26487.273163589998</v>
      </c>
      <c r="Q1784" s="306">
        <f t="shared" si="1159"/>
        <v>40719.207853880012</v>
      </c>
      <c r="R1784" s="306">
        <f t="shared" si="1159"/>
        <v>76598.979891370007</v>
      </c>
      <c r="S1784" s="302"/>
    </row>
    <row r="1785" spans="1:19" s="3" customFormat="1" ht="15">
      <c r="A1785" s="548" t="s">
        <v>491</v>
      </c>
      <c r="B1785" s="549"/>
      <c r="C1785" s="549"/>
      <c r="D1785" s="549"/>
      <c r="E1785" s="549"/>
      <c r="F1785" s="549"/>
      <c r="G1785" s="549"/>
      <c r="H1785" s="549"/>
      <c r="I1785" s="549"/>
      <c r="J1785" s="549"/>
      <c r="K1785" s="549"/>
      <c r="L1785" s="549"/>
      <c r="M1785" s="549"/>
      <c r="N1785" s="549"/>
      <c r="O1785" s="549"/>
      <c r="P1785" s="549"/>
      <c r="Q1785" s="549"/>
      <c r="R1785" s="549"/>
      <c r="S1785" s="550"/>
    </row>
    <row r="1786" spans="1:19" s="3" customFormat="1" ht="63.75">
      <c r="A1786" s="191">
        <v>11</v>
      </c>
      <c r="B1786" s="26" t="s">
        <v>384</v>
      </c>
      <c r="C1786" s="172" t="s">
        <v>19</v>
      </c>
      <c r="D1786" s="172" t="s">
        <v>20</v>
      </c>
      <c r="E1786" s="26" t="s">
        <v>385</v>
      </c>
      <c r="F1786" s="171" t="s">
        <v>503</v>
      </c>
      <c r="G1786" s="171" t="s">
        <v>495</v>
      </c>
      <c r="H1786" s="171" t="s">
        <v>502</v>
      </c>
      <c r="I1786" s="224"/>
      <c r="J1786" s="25"/>
      <c r="K1786" s="223"/>
      <c r="L1786" s="75">
        <f>L1787+L1792+L1801+L1814+L1826+L1838+L1852+L1867+L1880+L1892+L1905+L1917+L1944+L1964+L1968+L1972+L1979+L1986+L1996+L2000+L2015+L2018+L2022+L2026+L2031+L2043+L2054+L2084+L2137+L1975</f>
        <v>0</v>
      </c>
      <c r="M1786" s="75">
        <f t="shared" ref="M1786:N1786" si="1160">M1787+M1792+M1801+M1814+M1826+M1838+M1852+M1867+M1880+M1892+M1905+M1917+M1944+M1964+M1968+M1972+M1979+M1986+M1996+M2000+M2015+M2018+M2022+M2026+M2031+M2043+M2054+M2084+M2137+M1975</f>
        <v>0</v>
      </c>
      <c r="N1786" s="353">
        <f t="shared" si="1160"/>
        <v>0</v>
      </c>
      <c r="O1786" s="353">
        <f>O1787+O1792+O1801+O1814+O1826+O1838+O1852+O1867+O1880+O1892+O1905+O1917+O1944+O1964+O1968+O1972+O1979+O1986+O1996+O2000+O2015+O2018+O2022+O2026+O2031+O2043+O2054+O2084+O2137+O1975+O1929</f>
        <v>6817.6353000000008</v>
      </c>
      <c r="P1786" s="353">
        <f t="shared" ref="P1786:Q1786" si="1161">P1787+P1792+P1801+P1814+P1826+P1838+P1852+P1867+P1880+P1892+P1905+P1917+P1944+P1964+P1968+P1972+P1979+P1986+P1996+P2000+P2015+P2018+P2022+P2026+P2031+P2043+P2054+P2084+P2137+P1975+P1929</f>
        <v>19885.170972999997</v>
      </c>
      <c r="Q1786" s="353">
        <f t="shared" si="1161"/>
        <v>19217.553205000004</v>
      </c>
      <c r="R1786" s="354">
        <f>Q1786+P1786+O1786+N1786</f>
        <v>45920.359478000006</v>
      </c>
      <c r="S1786" s="82" t="s">
        <v>531</v>
      </c>
    </row>
    <row r="1787" spans="1:19" s="6" customFormat="1" ht="15" customHeight="1">
      <c r="A1787" s="464">
        <v>1</v>
      </c>
      <c r="B1787" s="457" t="s">
        <v>386</v>
      </c>
      <c r="C1787" s="454" t="s">
        <v>19</v>
      </c>
      <c r="D1787" s="454" t="s">
        <v>20</v>
      </c>
      <c r="E1787" s="457" t="s">
        <v>385</v>
      </c>
      <c r="F1787" s="457" t="s">
        <v>503</v>
      </c>
      <c r="G1787" s="457" t="s">
        <v>495</v>
      </c>
      <c r="H1787" s="457" t="s">
        <v>502</v>
      </c>
      <c r="I1787" s="198" t="s">
        <v>22</v>
      </c>
      <c r="J1787" s="460">
        <v>112</v>
      </c>
      <c r="K1787" s="66"/>
      <c r="L1787" s="43">
        <f t="shared" ref="L1787:M1787" si="1162">L1788+L1790</f>
        <v>0</v>
      </c>
      <c r="M1787" s="43">
        <f t="shared" si="1162"/>
        <v>0</v>
      </c>
      <c r="N1787" s="354">
        <f t="shared" ref="N1787:Q1787" si="1163">N1788+N1790</f>
        <v>0</v>
      </c>
      <c r="O1787" s="354">
        <f t="shared" si="1163"/>
        <v>32.351300000000002</v>
      </c>
      <c r="P1787" s="354">
        <f t="shared" si="1163"/>
        <v>67.668999999999997</v>
      </c>
      <c r="Q1787" s="354">
        <f t="shared" si="1163"/>
        <v>72.662000000000006</v>
      </c>
      <c r="R1787" s="354">
        <f>Q1787+P1787+O1787+N1787</f>
        <v>172.68230000000003</v>
      </c>
      <c r="S1787" s="41"/>
    </row>
    <row r="1788" spans="1:19" s="6" customFormat="1" ht="38.25">
      <c r="A1788" s="465"/>
      <c r="B1788" s="458"/>
      <c r="C1788" s="455"/>
      <c r="D1788" s="455"/>
      <c r="E1788" s="458"/>
      <c r="F1788" s="458"/>
      <c r="G1788" s="458"/>
      <c r="H1788" s="458"/>
      <c r="I1788" s="187" t="s">
        <v>23</v>
      </c>
      <c r="J1788" s="461"/>
      <c r="K1788" s="55" t="s">
        <v>24</v>
      </c>
      <c r="L1788" s="55"/>
      <c r="M1788" s="55"/>
      <c r="N1788" s="355">
        <f>N1789</f>
        <v>0</v>
      </c>
      <c r="O1788" s="355">
        <f>O1789</f>
        <v>25.138100000000001</v>
      </c>
      <c r="P1788" s="355">
        <f>P1789</f>
        <v>66.668999999999997</v>
      </c>
      <c r="Q1788" s="355">
        <f>Q1789</f>
        <v>64.962000000000003</v>
      </c>
      <c r="R1788" s="355">
        <f t="shared" ref="R1788:R1791" si="1164">Q1788+P1788+O1788+N1788</f>
        <v>156.76910000000001</v>
      </c>
      <c r="S1788" s="33"/>
    </row>
    <row r="1789" spans="1:19" s="6" customFormat="1" ht="15">
      <c r="A1789" s="465"/>
      <c r="B1789" s="458"/>
      <c r="C1789" s="455"/>
      <c r="D1789" s="455"/>
      <c r="E1789" s="458"/>
      <c r="F1789" s="458"/>
      <c r="G1789" s="458"/>
      <c r="H1789" s="458"/>
      <c r="I1789" s="188" t="s">
        <v>25</v>
      </c>
      <c r="J1789" s="461"/>
      <c r="K1789" s="98" t="s">
        <v>26</v>
      </c>
      <c r="L1789" s="98"/>
      <c r="M1789" s="98"/>
      <c r="N1789" s="356"/>
      <c r="O1789" s="356">
        <v>25.138100000000001</v>
      </c>
      <c r="P1789" s="356">
        <v>66.668999999999997</v>
      </c>
      <c r="Q1789" s="356">
        <v>64.962000000000003</v>
      </c>
      <c r="R1789" s="355">
        <f t="shared" si="1164"/>
        <v>156.76910000000001</v>
      </c>
      <c r="S1789" s="33"/>
    </row>
    <row r="1790" spans="1:19" s="6" customFormat="1" ht="25.5">
      <c r="A1790" s="465"/>
      <c r="B1790" s="458"/>
      <c r="C1790" s="455"/>
      <c r="D1790" s="455"/>
      <c r="E1790" s="458"/>
      <c r="F1790" s="458"/>
      <c r="G1790" s="458"/>
      <c r="H1790" s="458"/>
      <c r="I1790" s="187" t="s">
        <v>27</v>
      </c>
      <c r="J1790" s="461"/>
      <c r="K1790" s="55" t="s">
        <v>28</v>
      </c>
      <c r="L1790" s="55"/>
      <c r="M1790" s="55"/>
      <c r="N1790" s="355">
        <f>N1791</f>
        <v>0</v>
      </c>
      <c r="O1790" s="355">
        <f>O1791</f>
        <v>7.2131999999999996</v>
      </c>
      <c r="P1790" s="355">
        <f>P1791</f>
        <v>1</v>
      </c>
      <c r="Q1790" s="355">
        <f>Q1791</f>
        <v>7.7</v>
      </c>
      <c r="R1790" s="355">
        <f t="shared" si="1164"/>
        <v>15.9132</v>
      </c>
      <c r="S1790" s="33"/>
    </row>
    <row r="1791" spans="1:19" s="6" customFormat="1" ht="15">
      <c r="A1791" s="465"/>
      <c r="B1791" s="459"/>
      <c r="C1791" s="455"/>
      <c r="D1791" s="455"/>
      <c r="E1791" s="458"/>
      <c r="F1791" s="458"/>
      <c r="G1791" s="458"/>
      <c r="H1791" s="458"/>
      <c r="I1791" s="188" t="s">
        <v>25</v>
      </c>
      <c r="J1791" s="461"/>
      <c r="K1791" s="98" t="s">
        <v>26</v>
      </c>
      <c r="L1791" s="98"/>
      <c r="M1791" s="98"/>
      <c r="N1791" s="356"/>
      <c r="O1791" s="356">
        <v>7.2131999999999996</v>
      </c>
      <c r="P1791" s="356">
        <v>1</v>
      </c>
      <c r="Q1791" s="356">
        <v>7.7</v>
      </c>
      <c r="R1791" s="355">
        <f t="shared" si="1164"/>
        <v>15.9132</v>
      </c>
      <c r="S1791" s="33"/>
    </row>
    <row r="1792" spans="1:19" s="6" customFormat="1" ht="15" customHeight="1">
      <c r="A1792" s="464">
        <v>2</v>
      </c>
      <c r="B1792" s="454" t="s">
        <v>387</v>
      </c>
      <c r="C1792" s="455"/>
      <c r="D1792" s="455"/>
      <c r="E1792" s="458"/>
      <c r="F1792" s="458"/>
      <c r="G1792" s="458"/>
      <c r="H1792" s="458"/>
      <c r="I1792" s="198" t="s">
        <v>22</v>
      </c>
      <c r="J1792" s="460">
        <v>122</v>
      </c>
      <c r="K1792" s="66"/>
      <c r="L1792" s="66"/>
      <c r="M1792" s="66"/>
      <c r="N1792" s="354">
        <f>N1793+N1796+N1798+N1800</f>
        <v>0</v>
      </c>
      <c r="O1792" s="354">
        <f>O1793+O1796+O1798+O1800</f>
        <v>145.31049999999999</v>
      </c>
      <c r="P1792" s="354">
        <f t="shared" ref="P1792:Q1792" si="1165">P1793+P1796+P1798+P1800</f>
        <v>390.55500000000001</v>
      </c>
      <c r="Q1792" s="354">
        <f t="shared" si="1165"/>
        <v>377.411</v>
      </c>
      <c r="R1792" s="354">
        <f t="shared" ref="R1792:R1801" si="1166">Q1792+P1792+O1792+N1792</f>
        <v>913.27649999999994</v>
      </c>
      <c r="S1792" s="41"/>
    </row>
    <row r="1793" spans="1:19" s="6" customFormat="1" ht="38.25">
      <c r="A1793" s="465"/>
      <c r="B1793" s="455"/>
      <c r="C1793" s="455"/>
      <c r="D1793" s="455"/>
      <c r="E1793" s="458"/>
      <c r="F1793" s="458"/>
      <c r="G1793" s="458"/>
      <c r="H1793" s="458"/>
      <c r="I1793" s="216" t="s">
        <v>33</v>
      </c>
      <c r="J1793" s="461"/>
      <c r="K1793" s="55" t="s">
        <v>24</v>
      </c>
      <c r="L1793" s="55"/>
      <c r="M1793" s="55"/>
      <c r="N1793" s="355">
        <f>N1794+N1795</f>
        <v>0</v>
      </c>
      <c r="O1793" s="355">
        <f t="shared" ref="O1793:Q1793" si="1167">O1794+O1795</f>
        <v>110.236</v>
      </c>
      <c r="P1793" s="355">
        <f t="shared" si="1167"/>
        <v>262.30400000000003</v>
      </c>
      <c r="Q1793" s="355">
        <f t="shared" si="1167"/>
        <v>274.23899999999998</v>
      </c>
      <c r="R1793" s="355">
        <f t="shared" si="1166"/>
        <v>646.779</v>
      </c>
      <c r="S1793" s="33"/>
    </row>
    <row r="1794" spans="1:19" s="6" customFormat="1" ht="25.5">
      <c r="A1794" s="465"/>
      <c r="B1794" s="455"/>
      <c r="C1794" s="455"/>
      <c r="D1794" s="455"/>
      <c r="E1794" s="458"/>
      <c r="F1794" s="458"/>
      <c r="G1794" s="458"/>
      <c r="H1794" s="458"/>
      <c r="I1794" s="216" t="s">
        <v>34</v>
      </c>
      <c r="J1794" s="461"/>
      <c r="K1794" s="98" t="s">
        <v>35</v>
      </c>
      <c r="L1794" s="98"/>
      <c r="M1794" s="98"/>
      <c r="N1794" s="355">
        <v>0</v>
      </c>
      <c r="O1794" s="357">
        <v>0</v>
      </c>
      <c r="P1794" s="357">
        <v>0.247</v>
      </c>
      <c r="Q1794" s="357">
        <v>0</v>
      </c>
      <c r="R1794" s="355">
        <f t="shared" si="1166"/>
        <v>0.247</v>
      </c>
      <c r="S1794" s="33"/>
    </row>
    <row r="1795" spans="1:19" s="6" customFormat="1" ht="15">
      <c r="A1795" s="465"/>
      <c r="B1795" s="455"/>
      <c r="C1795" s="455"/>
      <c r="D1795" s="455"/>
      <c r="E1795" s="458"/>
      <c r="F1795" s="458"/>
      <c r="G1795" s="458"/>
      <c r="H1795" s="458"/>
      <c r="I1795" s="204" t="s">
        <v>25</v>
      </c>
      <c r="J1795" s="461"/>
      <c r="K1795" s="98" t="s">
        <v>26</v>
      </c>
      <c r="L1795" s="98"/>
      <c r="M1795" s="98"/>
      <c r="N1795" s="357">
        <v>0</v>
      </c>
      <c r="O1795" s="357">
        <v>110.236</v>
      </c>
      <c r="P1795" s="357">
        <v>262.05700000000002</v>
      </c>
      <c r="Q1795" s="356">
        <v>274.23899999999998</v>
      </c>
      <c r="R1795" s="355">
        <f t="shared" si="1166"/>
        <v>646.53200000000004</v>
      </c>
      <c r="S1795" s="33"/>
    </row>
    <row r="1796" spans="1:19" s="6" customFormat="1" ht="25.5">
      <c r="A1796" s="465"/>
      <c r="B1796" s="455"/>
      <c r="C1796" s="455"/>
      <c r="D1796" s="455"/>
      <c r="E1796" s="458"/>
      <c r="F1796" s="458"/>
      <c r="G1796" s="458"/>
      <c r="H1796" s="458"/>
      <c r="I1796" s="216" t="s">
        <v>27</v>
      </c>
      <c r="J1796" s="461"/>
      <c r="K1796" s="55" t="s">
        <v>28</v>
      </c>
      <c r="L1796" s="55"/>
      <c r="M1796" s="55"/>
      <c r="N1796" s="355">
        <f>N1797</f>
        <v>0</v>
      </c>
      <c r="O1796" s="355">
        <f>O1797</f>
        <v>12.5</v>
      </c>
      <c r="P1796" s="355">
        <f>P1797</f>
        <v>80.959999999999994</v>
      </c>
      <c r="Q1796" s="355">
        <f>Q1797</f>
        <v>42.232999999999997</v>
      </c>
      <c r="R1796" s="355">
        <f t="shared" si="1166"/>
        <v>135.69299999999998</v>
      </c>
      <c r="S1796" s="33"/>
    </row>
    <row r="1797" spans="1:19" s="6" customFormat="1" ht="15">
      <c r="A1797" s="465"/>
      <c r="B1797" s="455"/>
      <c r="C1797" s="455"/>
      <c r="D1797" s="455"/>
      <c r="E1797" s="458"/>
      <c r="F1797" s="458"/>
      <c r="G1797" s="458"/>
      <c r="H1797" s="458"/>
      <c r="I1797" s="188" t="s">
        <v>25</v>
      </c>
      <c r="J1797" s="461"/>
      <c r="K1797" s="98" t="s">
        <v>26</v>
      </c>
      <c r="L1797" s="98"/>
      <c r="M1797" s="98"/>
      <c r="N1797" s="357">
        <v>0</v>
      </c>
      <c r="O1797" s="357">
        <v>12.5</v>
      </c>
      <c r="P1797" s="357">
        <v>80.959999999999994</v>
      </c>
      <c r="Q1797" s="357">
        <v>42.232999999999997</v>
      </c>
      <c r="R1797" s="355">
        <f t="shared" si="1166"/>
        <v>135.69299999999998</v>
      </c>
      <c r="S1797" s="33"/>
    </row>
    <row r="1798" spans="1:19" s="6" customFormat="1" ht="25.5">
      <c r="A1798" s="465"/>
      <c r="B1798" s="455"/>
      <c r="C1798" s="455"/>
      <c r="D1798" s="455"/>
      <c r="E1798" s="458"/>
      <c r="F1798" s="458"/>
      <c r="G1798" s="458"/>
      <c r="H1798" s="458"/>
      <c r="I1798" s="216" t="s">
        <v>29</v>
      </c>
      <c r="J1798" s="461"/>
      <c r="K1798" s="55" t="s">
        <v>30</v>
      </c>
      <c r="L1798" s="55"/>
      <c r="M1798" s="55"/>
      <c r="N1798" s="355">
        <f>N1799</f>
        <v>0</v>
      </c>
      <c r="O1798" s="355">
        <f>O1799</f>
        <v>18.782</v>
      </c>
      <c r="P1798" s="355">
        <f>P1799</f>
        <v>45.890999999999998</v>
      </c>
      <c r="Q1798" s="355">
        <f>Q1799</f>
        <v>60.939</v>
      </c>
      <c r="R1798" s="355">
        <f t="shared" si="1166"/>
        <v>125.61199999999999</v>
      </c>
      <c r="S1798" s="33"/>
    </row>
    <row r="1799" spans="1:19" s="6" customFormat="1" ht="15">
      <c r="A1799" s="465"/>
      <c r="B1799" s="455"/>
      <c r="C1799" s="455"/>
      <c r="D1799" s="455"/>
      <c r="E1799" s="458"/>
      <c r="F1799" s="458"/>
      <c r="G1799" s="458"/>
      <c r="H1799" s="458"/>
      <c r="I1799" s="225" t="s">
        <v>25</v>
      </c>
      <c r="J1799" s="461"/>
      <c r="K1799" s="106" t="s">
        <v>26</v>
      </c>
      <c r="L1799" s="106"/>
      <c r="M1799" s="106"/>
      <c r="N1799" s="358">
        <v>0</v>
      </c>
      <c r="O1799" s="358">
        <v>18.782</v>
      </c>
      <c r="P1799" s="358">
        <v>45.890999999999998</v>
      </c>
      <c r="Q1799" s="359">
        <v>60.939</v>
      </c>
      <c r="R1799" s="355">
        <f t="shared" si="1166"/>
        <v>125.61199999999999</v>
      </c>
      <c r="S1799" s="30"/>
    </row>
    <row r="1800" spans="1:19" s="6" customFormat="1" ht="38.25">
      <c r="A1800" s="466"/>
      <c r="B1800" s="456"/>
      <c r="C1800" s="455"/>
      <c r="D1800" s="455"/>
      <c r="E1800" s="458"/>
      <c r="F1800" s="458"/>
      <c r="G1800" s="458"/>
      <c r="H1800" s="458"/>
      <c r="I1800" s="226" t="s">
        <v>40</v>
      </c>
      <c r="J1800" s="461"/>
      <c r="K1800" s="227" t="s">
        <v>41</v>
      </c>
      <c r="L1800" s="227"/>
      <c r="M1800" s="227"/>
      <c r="N1800" s="360">
        <v>0</v>
      </c>
      <c r="O1800" s="360">
        <v>3.7925</v>
      </c>
      <c r="P1800" s="360">
        <v>1.4</v>
      </c>
      <c r="Q1800" s="360">
        <v>0</v>
      </c>
      <c r="R1800" s="355">
        <f t="shared" si="1166"/>
        <v>5.1924999999999999</v>
      </c>
      <c r="S1800" s="230"/>
    </row>
    <row r="1801" spans="1:19" s="6" customFormat="1" ht="15" customHeight="1">
      <c r="A1801" s="544">
        <v>3</v>
      </c>
      <c r="B1801" s="530" t="s">
        <v>388</v>
      </c>
      <c r="C1801" s="455"/>
      <c r="D1801" s="455"/>
      <c r="E1801" s="458"/>
      <c r="F1801" s="458"/>
      <c r="G1801" s="458"/>
      <c r="H1801" s="458"/>
      <c r="I1801" s="198" t="s">
        <v>22</v>
      </c>
      <c r="J1801" s="470">
        <v>124</v>
      </c>
      <c r="K1801" s="66"/>
      <c r="L1801" s="66"/>
      <c r="M1801" s="66"/>
      <c r="N1801" s="354">
        <f>N1802+N1805+N1807+N1812+N1810</f>
        <v>0</v>
      </c>
      <c r="O1801" s="354">
        <f t="shared" ref="O1801:Q1801" si="1168">O1802+O1805+O1807+O1812+O1810</f>
        <v>59.873799999999996</v>
      </c>
      <c r="P1801" s="354">
        <f t="shared" si="1168"/>
        <v>269.74700000000001</v>
      </c>
      <c r="Q1801" s="354">
        <f t="shared" si="1168"/>
        <v>253.88300000000001</v>
      </c>
      <c r="R1801" s="354">
        <f t="shared" si="1166"/>
        <v>583.50379999999996</v>
      </c>
      <c r="S1801" s="41"/>
    </row>
    <row r="1802" spans="1:19" s="6" customFormat="1" ht="38.25">
      <c r="A1802" s="544"/>
      <c r="B1802" s="530"/>
      <c r="C1802" s="455"/>
      <c r="D1802" s="455"/>
      <c r="E1802" s="458"/>
      <c r="F1802" s="458"/>
      <c r="G1802" s="458"/>
      <c r="H1802" s="458"/>
      <c r="I1802" s="216" t="s">
        <v>179</v>
      </c>
      <c r="J1802" s="470"/>
      <c r="K1802" s="55" t="s">
        <v>24</v>
      </c>
      <c r="L1802" s="55"/>
      <c r="M1802" s="55"/>
      <c r="N1802" s="355">
        <f>N1803+N1804</f>
        <v>0</v>
      </c>
      <c r="O1802" s="355">
        <f t="shared" ref="O1802:Q1802" si="1169">O1803+O1804</f>
        <v>38.503799999999998</v>
      </c>
      <c r="P1802" s="355">
        <f t="shared" si="1169"/>
        <v>99.564000000000007</v>
      </c>
      <c r="Q1802" s="355">
        <f t="shared" si="1169"/>
        <v>133.68700000000001</v>
      </c>
      <c r="R1802" s="355">
        <f t="shared" ref="R1802:R1814" si="1170">Q1802+P1802+O1802+N1802</f>
        <v>271.75480000000005</v>
      </c>
      <c r="S1802" s="33"/>
    </row>
    <row r="1803" spans="1:19" s="6" customFormat="1" ht="15">
      <c r="A1803" s="544"/>
      <c r="B1803" s="530"/>
      <c r="C1803" s="455"/>
      <c r="D1803" s="455"/>
      <c r="E1803" s="458"/>
      <c r="F1803" s="458"/>
      <c r="G1803" s="458"/>
      <c r="H1803" s="458"/>
      <c r="I1803" s="204" t="s">
        <v>25</v>
      </c>
      <c r="J1803" s="470"/>
      <c r="K1803" s="98" t="s">
        <v>26</v>
      </c>
      <c r="L1803" s="98"/>
      <c r="M1803" s="98"/>
      <c r="N1803" s="357">
        <v>0</v>
      </c>
      <c r="O1803" s="357">
        <v>38.503799999999998</v>
      </c>
      <c r="P1803" s="357">
        <v>90.54</v>
      </c>
      <c r="Q1803" s="356">
        <v>132.68700000000001</v>
      </c>
      <c r="R1803" s="355">
        <f t="shared" si="1170"/>
        <v>261.73080000000004</v>
      </c>
      <c r="S1803" s="33"/>
    </row>
    <row r="1804" spans="1:19" s="6" customFormat="1" ht="25.5">
      <c r="A1804" s="544"/>
      <c r="B1804" s="530"/>
      <c r="C1804" s="455"/>
      <c r="D1804" s="455"/>
      <c r="E1804" s="458"/>
      <c r="F1804" s="458"/>
      <c r="G1804" s="458"/>
      <c r="H1804" s="458"/>
      <c r="I1804" s="204" t="s">
        <v>348</v>
      </c>
      <c r="J1804" s="470"/>
      <c r="K1804" s="98" t="s">
        <v>147</v>
      </c>
      <c r="L1804" s="98"/>
      <c r="M1804" s="98"/>
      <c r="N1804" s="357">
        <v>0</v>
      </c>
      <c r="O1804" s="357">
        <v>0</v>
      </c>
      <c r="P1804" s="357">
        <v>9.0239999999999991</v>
      </c>
      <c r="Q1804" s="356">
        <v>1</v>
      </c>
      <c r="R1804" s="355">
        <f t="shared" si="1170"/>
        <v>10.023999999999999</v>
      </c>
      <c r="S1804" s="33"/>
    </row>
    <row r="1805" spans="1:19" s="6" customFormat="1" ht="25.5">
      <c r="A1805" s="544"/>
      <c r="B1805" s="530"/>
      <c r="C1805" s="455"/>
      <c r="D1805" s="455"/>
      <c r="E1805" s="458"/>
      <c r="F1805" s="458"/>
      <c r="G1805" s="458"/>
      <c r="H1805" s="458"/>
      <c r="I1805" s="216" t="s">
        <v>149</v>
      </c>
      <c r="J1805" s="470"/>
      <c r="K1805" s="55" t="s">
        <v>39</v>
      </c>
      <c r="L1805" s="55"/>
      <c r="M1805" s="55"/>
      <c r="N1805" s="355">
        <f>N1806</f>
        <v>0</v>
      </c>
      <c r="O1805" s="355">
        <f>O1806</f>
        <v>4.1020000000000003</v>
      </c>
      <c r="P1805" s="355">
        <f>P1806</f>
        <v>8.6270000000000007</v>
      </c>
      <c r="Q1805" s="355">
        <f>Q1806</f>
        <v>13.5</v>
      </c>
      <c r="R1805" s="355">
        <f t="shared" si="1170"/>
        <v>26.229000000000003</v>
      </c>
      <c r="S1805" s="33"/>
    </row>
    <row r="1806" spans="1:19" s="6" customFormat="1" ht="15">
      <c r="A1806" s="544"/>
      <c r="B1806" s="530"/>
      <c r="C1806" s="455"/>
      <c r="D1806" s="455"/>
      <c r="E1806" s="458"/>
      <c r="F1806" s="458"/>
      <c r="G1806" s="458"/>
      <c r="H1806" s="458"/>
      <c r="I1806" s="188" t="s">
        <v>25</v>
      </c>
      <c r="J1806" s="470"/>
      <c r="K1806" s="98" t="s">
        <v>26</v>
      </c>
      <c r="L1806" s="98"/>
      <c r="M1806" s="98"/>
      <c r="N1806" s="357">
        <v>0</v>
      </c>
      <c r="O1806" s="357">
        <v>4.1020000000000003</v>
      </c>
      <c r="P1806" s="357">
        <v>8.6270000000000007</v>
      </c>
      <c r="Q1806" s="357">
        <v>13.5</v>
      </c>
      <c r="R1806" s="355">
        <f t="shared" si="1170"/>
        <v>26.229000000000003</v>
      </c>
      <c r="S1806" s="33"/>
    </row>
    <row r="1807" spans="1:19" s="6" customFormat="1" ht="25.5">
      <c r="A1807" s="544"/>
      <c r="B1807" s="530"/>
      <c r="C1807" s="455"/>
      <c r="D1807" s="455"/>
      <c r="E1807" s="458"/>
      <c r="F1807" s="458"/>
      <c r="G1807" s="458"/>
      <c r="H1807" s="458"/>
      <c r="I1807" s="216" t="s">
        <v>182</v>
      </c>
      <c r="J1807" s="470"/>
      <c r="K1807" s="55" t="s">
        <v>35</v>
      </c>
      <c r="L1807" s="55"/>
      <c r="M1807" s="55"/>
      <c r="N1807" s="355">
        <f>N1808+N1809</f>
        <v>0</v>
      </c>
      <c r="O1807" s="355">
        <f t="shared" ref="O1807:Q1807" si="1171">O1808+O1809</f>
        <v>11.766999999999999</v>
      </c>
      <c r="P1807" s="355">
        <f t="shared" si="1171"/>
        <v>79.787000000000006</v>
      </c>
      <c r="Q1807" s="355">
        <f t="shared" si="1171"/>
        <v>86.686000000000007</v>
      </c>
      <c r="R1807" s="355">
        <f t="shared" si="1170"/>
        <v>178.24</v>
      </c>
      <c r="S1807" s="33"/>
    </row>
    <row r="1808" spans="1:19" s="6" customFormat="1" ht="15">
      <c r="A1808" s="544"/>
      <c r="B1808" s="530"/>
      <c r="C1808" s="455"/>
      <c r="D1808" s="455"/>
      <c r="E1808" s="458"/>
      <c r="F1808" s="458"/>
      <c r="G1808" s="458"/>
      <c r="H1808" s="458"/>
      <c r="I1808" s="225" t="s">
        <v>25</v>
      </c>
      <c r="J1808" s="470"/>
      <c r="K1808" s="106" t="s">
        <v>26</v>
      </c>
      <c r="L1808" s="106"/>
      <c r="M1808" s="106"/>
      <c r="N1808" s="358">
        <v>0</v>
      </c>
      <c r="O1808" s="358">
        <v>11.766999999999999</v>
      </c>
      <c r="P1808" s="358">
        <v>39.786999999999999</v>
      </c>
      <c r="Q1808" s="359">
        <v>86.686000000000007</v>
      </c>
      <c r="R1808" s="355">
        <f t="shared" si="1170"/>
        <v>138.24</v>
      </c>
      <c r="S1808" s="30"/>
    </row>
    <row r="1809" spans="1:19" s="6" customFormat="1" ht="25.5">
      <c r="A1809" s="544"/>
      <c r="B1809" s="530"/>
      <c r="C1809" s="455"/>
      <c r="D1809" s="455"/>
      <c r="E1809" s="458"/>
      <c r="F1809" s="458"/>
      <c r="G1809" s="458"/>
      <c r="H1809" s="458"/>
      <c r="I1809" s="204" t="s">
        <v>348</v>
      </c>
      <c r="J1809" s="470"/>
      <c r="K1809" s="98" t="s">
        <v>147</v>
      </c>
      <c r="L1809" s="106"/>
      <c r="M1809" s="106"/>
      <c r="N1809" s="358">
        <v>0</v>
      </c>
      <c r="O1809" s="358">
        <v>0</v>
      </c>
      <c r="P1809" s="358">
        <v>40</v>
      </c>
      <c r="Q1809" s="358">
        <v>0</v>
      </c>
      <c r="R1809" s="355">
        <f t="shared" si="1170"/>
        <v>40</v>
      </c>
      <c r="S1809" s="30"/>
    </row>
    <row r="1810" spans="1:19" s="6" customFormat="1" ht="51">
      <c r="A1810" s="544"/>
      <c r="B1810" s="530"/>
      <c r="C1810" s="455"/>
      <c r="D1810" s="455"/>
      <c r="E1810" s="458"/>
      <c r="F1810" s="458"/>
      <c r="G1810" s="458"/>
      <c r="H1810" s="458"/>
      <c r="I1810" s="228" t="s">
        <v>299</v>
      </c>
      <c r="J1810" s="470"/>
      <c r="K1810" s="227" t="s">
        <v>186</v>
      </c>
      <c r="L1810" s="227"/>
      <c r="M1810" s="227"/>
      <c r="N1810" s="355">
        <f t="shared" ref="N1810" si="1172">N1811</f>
        <v>0</v>
      </c>
      <c r="O1810" s="355">
        <f t="shared" ref="O1810" si="1173">O1811</f>
        <v>0</v>
      </c>
      <c r="P1810" s="355">
        <f t="shared" ref="P1810" si="1174">P1811</f>
        <v>19</v>
      </c>
      <c r="Q1810" s="355">
        <f t="shared" ref="Q1810" si="1175">Q1811</f>
        <v>15.532999999999999</v>
      </c>
      <c r="R1810" s="355">
        <f t="shared" si="1170"/>
        <v>34.533000000000001</v>
      </c>
      <c r="S1810" s="30"/>
    </row>
    <row r="1811" spans="1:19" s="6" customFormat="1" ht="15">
      <c r="A1811" s="544"/>
      <c r="B1811" s="530"/>
      <c r="C1811" s="455"/>
      <c r="D1811" s="455"/>
      <c r="E1811" s="458"/>
      <c r="F1811" s="458"/>
      <c r="G1811" s="458"/>
      <c r="H1811" s="458"/>
      <c r="I1811" s="225" t="s">
        <v>25</v>
      </c>
      <c r="J1811" s="470"/>
      <c r="K1811" s="98" t="s">
        <v>26</v>
      </c>
      <c r="L1811" s="106"/>
      <c r="M1811" s="106"/>
      <c r="N1811" s="358">
        <v>0</v>
      </c>
      <c r="O1811" s="358">
        <v>0</v>
      </c>
      <c r="P1811" s="358">
        <v>19</v>
      </c>
      <c r="Q1811" s="358">
        <v>15.532999999999999</v>
      </c>
      <c r="R1811" s="355">
        <f t="shared" si="1170"/>
        <v>34.533000000000001</v>
      </c>
      <c r="S1811" s="30"/>
    </row>
    <row r="1812" spans="1:19" s="6" customFormat="1" ht="25.5">
      <c r="A1812" s="544"/>
      <c r="B1812" s="530"/>
      <c r="C1812" s="455"/>
      <c r="D1812" s="455"/>
      <c r="E1812" s="458"/>
      <c r="F1812" s="458"/>
      <c r="G1812" s="458"/>
      <c r="H1812" s="458"/>
      <c r="I1812" s="226" t="s">
        <v>27</v>
      </c>
      <c r="J1812" s="470"/>
      <c r="K1812" s="227" t="s">
        <v>131</v>
      </c>
      <c r="L1812" s="227"/>
      <c r="M1812" s="227"/>
      <c r="N1812" s="355">
        <f t="shared" ref="N1812:Q1812" si="1176">N1813</f>
        <v>0</v>
      </c>
      <c r="O1812" s="355">
        <f t="shared" si="1176"/>
        <v>5.5010000000000003</v>
      </c>
      <c r="P1812" s="355">
        <f t="shared" si="1176"/>
        <v>62.768999999999998</v>
      </c>
      <c r="Q1812" s="355">
        <f t="shared" si="1176"/>
        <v>4.4770000000000003</v>
      </c>
      <c r="R1812" s="355">
        <f t="shared" si="1170"/>
        <v>72.747</v>
      </c>
      <c r="S1812" s="230"/>
    </row>
    <row r="1813" spans="1:19" s="6" customFormat="1" ht="15">
      <c r="A1813" s="544"/>
      <c r="B1813" s="530"/>
      <c r="C1813" s="455"/>
      <c r="D1813" s="455"/>
      <c r="E1813" s="458"/>
      <c r="F1813" s="458"/>
      <c r="G1813" s="458"/>
      <c r="H1813" s="458"/>
      <c r="I1813" s="225" t="s">
        <v>25</v>
      </c>
      <c r="J1813" s="470"/>
      <c r="K1813" s="229" t="s">
        <v>26</v>
      </c>
      <c r="L1813" s="229"/>
      <c r="M1813" s="229"/>
      <c r="N1813" s="357">
        <v>0</v>
      </c>
      <c r="O1813" s="357">
        <v>5.5010000000000003</v>
      </c>
      <c r="P1813" s="357">
        <v>62.768999999999998</v>
      </c>
      <c r="Q1813" s="357">
        <v>4.4770000000000003</v>
      </c>
      <c r="R1813" s="355">
        <f t="shared" si="1170"/>
        <v>72.747</v>
      </c>
      <c r="S1813" s="231"/>
    </row>
    <row r="1814" spans="1:19" s="6" customFormat="1" ht="15" customHeight="1">
      <c r="A1814" s="544">
        <v>4</v>
      </c>
      <c r="B1814" s="530" t="s">
        <v>389</v>
      </c>
      <c r="C1814" s="455"/>
      <c r="D1814" s="455"/>
      <c r="E1814" s="458"/>
      <c r="F1814" s="458"/>
      <c r="G1814" s="458"/>
      <c r="H1814" s="458"/>
      <c r="I1814" s="198" t="s">
        <v>22</v>
      </c>
      <c r="J1814" s="470">
        <v>124</v>
      </c>
      <c r="K1814" s="66"/>
      <c r="L1814" s="66"/>
      <c r="M1814" s="66"/>
      <c r="N1814" s="354">
        <f>N1815+N1818+N1820+N1824+N1822</f>
        <v>0</v>
      </c>
      <c r="O1814" s="354">
        <f>O1815+O1818+O1820+O1824+O1822</f>
        <v>30.478999999999996</v>
      </c>
      <c r="P1814" s="354">
        <f>P1815+P1818+P1820+P1824+P1822</f>
        <v>95.100989999999996</v>
      </c>
      <c r="Q1814" s="354">
        <f>Q1815+Q1818+Q1820+Q1824+Q1822</f>
        <v>104.149395</v>
      </c>
      <c r="R1814" s="354">
        <f t="shared" si="1170"/>
        <v>229.72938499999998</v>
      </c>
      <c r="S1814" s="41"/>
    </row>
    <row r="1815" spans="1:19" s="6" customFormat="1" ht="38.25">
      <c r="A1815" s="544"/>
      <c r="B1815" s="530"/>
      <c r="C1815" s="455"/>
      <c r="D1815" s="455"/>
      <c r="E1815" s="458"/>
      <c r="F1815" s="458"/>
      <c r="G1815" s="458"/>
      <c r="H1815" s="458"/>
      <c r="I1815" s="216" t="s">
        <v>179</v>
      </c>
      <c r="J1815" s="470"/>
      <c r="K1815" s="55" t="s">
        <v>24</v>
      </c>
      <c r="L1815" s="55"/>
      <c r="M1815" s="55"/>
      <c r="N1815" s="355">
        <f>N1816+N1817</f>
        <v>0</v>
      </c>
      <c r="O1815" s="355">
        <f t="shared" ref="O1815" si="1177">O1816+O1817</f>
        <v>29.729999999999997</v>
      </c>
      <c r="P1815" s="355">
        <f t="shared" ref="P1815" si="1178">P1816+P1817</f>
        <v>69.775999999999996</v>
      </c>
      <c r="Q1815" s="355">
        <f t="shared" ref="Q1815" si="1179">Q1816+Q1817</f>
        <v>78.361000000000004</v>
      </c>
      <c r="R1815" s="355">
        <f t="shared" ref="R1815:R1826" si="1180">Q1815+P1815+O1815+N1815</f>
        <v>177.86699999999999</v>
      </c>
      <c r="S1815" s="33"/>
    </row>
    <row r="1816" spans="1:19" s="6" customFormat="1" ht="15">
      <c r="A1816" s="544"/>
      <c r="B1816" s="530"/>
      <c r="C1816" s="455"/>
      <c r="D1816" s="455"/>
      <c r="E1816" s="458"/>
      <c r="F1816" s="458"/>
      <c r="G1816" s="458"/>
      <c r="H1816" s="458"/>
      <c r="I1816" s="204" t="s">
        <v>25</v>
      </c>
      <c r="J1816" s="470"/>
      <c r="K1816" s="98" t="s">
        <v>26</v>
      </c>
      <c r="L1816" s="98"/>
      <c r="M1816" s="98"/>
      <c r="N1816" s="357">
        <v>0</v>
      </c>
      <c r="O1816" s="357">
        <v>26.652999999999999</v>
      </c>
      <c r="P1816" s="357">
        <v>60.753999999999998</v>
      </c>
      <c r="Q1816" s="356">
        <v>77.361000000000004</v>
      </c>
      <c r="R1816" s="355">
        <f t="shared" si="1180"/>
        <v>164.768</v>
      </c>
      <c r="S1816" s="33"/>
    </row>
    <row r="1817" spans="1:19" s="6" customFormat="1" ht="25.5">
      <c r="A1817" s="544"/>
      <c r="B1817" s="530"/>
      <c r="C1817" s="455"/>
      <c r="D1817" s="455"/>
      <c r="E1817" s="458"/>
      <c r="F1817" s="458"/>
      <c r="G1817" s="458"/>
      <c r="H1817" s="458"/>
      <c r="I1817" s="204" t="s">
        <v>348</v>
      </c>
      <c r="J1817" s="470"/>
      <c r="K1817" s="98" t="s">
        <v>147</v>
      </c>
      <c r="L1817" s="98"/>
      <c r="M1817" s="98"/>
      <c r="N1817" s="357">
        <v>0</v>
      </c>
      <c r="O1817" s="357">
        <v>3.077</v>
      </c>
      <c r="P1817" s="357">
        <v>9.0220000000000002</v>
      </c>
      <c r="Q1817" s="356">
        <v>1</v>
      </c>
      <c r="R1817" s="355">
        <f t="shared" si="1180"/>
        <v>13.099</v>
      </c>
      <c r="S1817" s="33"/>
    </row>
    <row r="1818" spans="1:19" s="6" customFormat="1" ht="25.5">
      <c r="A1818" s="544"/>
      <c r="B1818" s="530"/>
      <c r="C1818" s="455"/>
      <c r="D1818" s="455"/>
      <c r="E1818" s="458"/>
      <c r="F1818" s="458"/>
      <c r="G1818" s="458"/>
      <c r="H1818" s="458"/>
      <c r="I1818" s="216" t="s">
        <v>149</v>
      </c>
      <c r="J1818" s="470"/>
      <c r="K1818" s="55" t="s">
        <v>39</v>
      </c>
      <c r="L1818" s="55"/>
      <c r="M1818" s="55"/>
      <c r="N1818" s="355">
        <f t="shared" ref="N1818:Q1818" si="1181">N1819</f>
        <v>0</v>
      </c>
      <c r="O1818" s="355">
        <f t="shared" si="1181"/>
        <v>0.749</v>
      </c>
      <c r="P1818" s="355">
        <f t="shared" si="1181"/>
        <v>0.94899999999999995</v>
      </c>
      <c r="Q1818" s="355">
        <f t="shared" si="1181"/>
        <v>1.3</v>
      </c>
      <c r="R1818" s="355">
        <f t="shared" si="1180"/>
        <v>2.9980000000000002</v>
      </c>
      <c r="S1818" s="33"/>
    </row>
    <row r="1819" spans="1:19" s="6" customFormat="1" ht="15">
      <c r="A1819" s="544"/>
      <c r="B1819" s="530"/>
      <c r="C1819" s="455"/>
      <c r="D1819" s="455"/>
      <c r="E1819" s="458"/>
      <c r="F1819" s="458"/>
      <c r="G1819" s="458"/>
      <c r="H1819" s="458"/>
      <c r="I1819" s="188" t="s">
        <v>25</v>
      </c>
      <c r="J1819" s="470"/>
      <c r="K1819" s="98" t="s">
        <v>26</v>
      </c>
      <c r="L1819" s="98"/>
      <c r="M1819" s="98"/>
      <c r="N1819" s="357">
        <v>0</v>
      </c>
      <c r="O1819" s="357">
        <v>0.749</v>
      </c>
      <c r="P1819" s="357">
        <v>0.94899999999999995</v>
      </c>
      <c r="Q1819" s="357">
        <v>1.3</v>
      </c>
      <c r="R1819" s="355">
        <f t="shared" si="1180"/>
        <v>2.9980000000000002</v>
      </c>
      <c r="S1819" s="33"/>
    </row>
    <row r="1820" spans="1:19" s="6" customFormat="1" ht="25.5">
      <c r="A1820" s="544"/>
      <c r="B1820" s="530"/>
      <c r="C1820" s="455"/>
      <c r="D1820" s="455"/>
      <c r="E1820" s="458"/>
      <c r="F1820" s="458"/>
      <c r="G1820" s="458"/>
      <c r="H1820" s="458"/>
      <c r="I1820" s="216" t="s">
        <v>182</v>
      </c>
      <c r="J1820" s="470"/>
      <c r="K1820" s="55" t="s">
        <v>35</v>
      </c>
      <c r="L1820" s="55"/>
      <c r="M1820" s="55"/>
      <c r="N1820" s="355">
        <f>N1821</f>
        <v>0</v>
      </c>
      <c r="O1820" s="355">
        <f t="shared" ref="O1820:Q1820" si="1182">O1821</f>
        <v>0</v>
      </c>
      <c r="P1820" s="355">
        <f t="shared" si="1182"/>
        <v>20</v>
      </c>
      <c r="Q1820" s="355">
        <f t="shared" si="1182"/>
        <v>17.773395000000001</v>
      </c>
      <c r="R1820" s="355">
        <f t="shared" si="1180"/>
        <v>37.773395000000001</v>
      </c>
      <c r="S1820" s="33"/>
    </row>
    <row r="1821" spans="1:19" s="6" customFormat="1" ht="15">
      <c r="A1821" s="544"/>
      <c r="B1821" s="530"/>
      <c r="C1821" s="455"/>
      <c r="D1821" s="455"/>
      <c r="E1821" s="458"/>
      <c r="F1821" s="458"/>
      <c r="G1821" s="458"/>
      <c r="H1821" s="458"/>
      <c r="I1821" s="225" t="s">
        <v>25</v>
      </c>
      <c r="J1821" s="470"/>
      <c r="K1821" s="106" t="s">
        <v>26</v>
      </c>
      <c r="L1821" s="106"/>
      <c r="M1821" s="106"/>
      <c r="N1821" s="358">
        <v>0</v>
      </c>
      <c r="O1821" s="358">
        <v>0</v>
      </c>
      <c r="P1821" s="358">
        <v>20</v>
      </c>
      <c r="Q1821" s="359">
        <v>17.773395000000001</v>
      </c>
      <c r="R1821" s="355">
        <f t="shared" si="1180"/>
        <v>37.773395000000001</v>
      </c>
      <c r="S1821" s="30"/>
    </row>
    <row r="1822" spans="1:19" s="6" customFormat="1" ht="51">
      <c r="A1822" s="544"/>
      <c r="B1822" s="530"/>
      <c r="C1822" s="455"/>
      <c r="D1822" s="455"/>
      <c r="E1822" s="458"/>
      <c r="F1822" s="458"/>
      <c r="G1822" s="458"/>
      <c r="H1822" s="458"/>
      <c r="I1822" s="228" t="s">
        <v>299</v>
      </c>
      <c r="J1822" s="470"/>
      <c r="K1822" s="227" t="s">
        <v>186</v>
      </c>
      <c r="L1822" s="227"/>
      <c r="M1822" s="227"/>
      <c r="N1822" s="355">
        <f t="shared" ref="N1822" si="1183">N1823</f>
        <v>0</v>
      </c>
      <c r="O1822" s="355">
        <f t="shared" ref="O1822" si="1184">O1823</f>
        <v>0</v>
      </c>
      <c r="P1822" s="355">
        <f t="shared" ref="P1822" si="1185">P1823</f>
        <v>3.976</v>
      </c>
      <c r="Q1822" s="355">
        <f t="shared" ref="Q1822" si="1186">Q1823</f>
        <v>6.7149999999999999</v>
      </c>
      <c r="R1822" s="355">
        <f t="shared" si="1180"/>
        <v>10.690999999999999</v>
      </c>
      <c r="S1822" s="30"/>
    </row>
    <row r="1823" spans="1:19" s="6" customFormat="1" ht="15">
      <c r="A1823" s="544"/>
      <c r="B1823" s="530"/>
      <c r="C1823" s="455"/>
      <c r="D1823" s="455"/>
      <c r="E1823" s="458"/>
      <c r="F1823" s="458"/>
      <c r="G1823" s="458"/>
      <c r="H1823" s="458"/>
      <c r="I1823" s="225" t="s">
        <v>25</v>
      </c>
      <c r="J1823" s="470"/>
      <c r="K1823" s="98" t="s">
        <v>26</v>
      </c>
      <c r="L1823" s="106"/>
      <c r="M1823" s="106"/>
      <c r="N1823" s="358">
        <v>0</v>
      </c>
      <c r="O1823" s="358">
        <v>0</v>
      </c>
      <c r="P1823" s="358">
        <v>3.976</v>
      </c>
      <c r="Q1823" s="358">
        <v>6.7149999999999999</v>
      </c>
      <c r="R1823" s="355">
        <f t="shared" si="1180"/>
        <v>10.690999999999999</v>
      </c>
      <c r="S1823" s="30"/>
    </row>
    <row r="1824" spans="1:19" s="6" customFormat="1" ht="25.5">
      <c r="A1824" s="544"/>
      <c r="B1824" s="530"/>
      <c r="C1824" s="455"/>
      <c r="D1824" s="455"/>
      <c r="E1824" s="458"/>
      <c r="F1824" s="458"/>
      <c r="G1824" s="458"/>
      <c r="H1824" s="458"/>
      <c r="I1824" s="226" t="s">
        <v>27</v>
      </c>
      <c r="J1824" s="470"/>
      <c r="K1824" s="227" t="s">
        <v>131</v>
      </c>
      <c r="L1824" s="227"/>
      <c r="M1824" s="227"/>
      <c r="N1824" s="355">
        <f t="shared" ref="N1824" si="1187">N1825</f>
        <v>0</v>
      </c>
      <c r="O1824" s="355">
        <f t="shared" ref="O1824" si="1188">O1825</f>
        <v>0</v>
      </c>
      <c r="P1824" s="355">
        <f t="shared" ref="P1824" si="1189">P1825</f>
        <v>0.39999000000000001</v>
      </c>
      <c r="Q1824" s="355">
        <f t="shared" ref="Q1824" si="1190">Q1825</f>
        <v>0</v>
      </c>
      <c r="R1824" s="355">
        <f t="shared" si="1180"/>
        <v>0.39999000000000001</v>
      </c>
      <c r="S1824" s="230"/>
    </row>
    <row r="1825" spans="1:19" s="6" customFormat="1" ht="15">
      <c r="A1825" s="544"/>
      <c r="B1825" s="530"/>
      <c r="C1825" s="455"/>
      <c r="D1825" s="455"/>
      <c r="E1825" s="458"/>
      <c r="F1825" s="458"/>
      <c r="G1825" s="458"/>
      <c r="H1825" s="458"/>
      <c r="I1825" s="225" t="s">
        <v>25</v>
      </c>
      <c r="J1825" s="470"/>
      <c r="K1825" s="229" t="s">
        <v>26</v>
      </c>
      <c r="L1825" s="229"/>
      <c r="M1825" s="229"/>
      <c r="N1825" s="357">
        <v>0</v>
      </c>
      <c r="O1825" s="357">
        <v>0</v>
      </c>
      <c r="P1825" s="357">
        <v>0.39999000000000001</v>
      </c>
      <c r="Q1825" s="357">
        <v>0</v>
      </c>
      <c r="R1825" s="355">
        <f t="shared" si="1180"/>
        <v>0.39999000000000001</v>
      </c>
      <c r="S1825" s="231"/>
    </row>
    <row r="1826" spans="1:19" s="6" customFormat="1" ht="15" customHeight="1">
      <c r="A1826" s="544">
        <v>5</v>
      </c>
      <c r="B1826" s="530" t="s">
        <v>390</v>
      </c>
      <c r="C1826" s="455"/>
      <c r="D1826" s="455"/>
      <c r="E1826" s="458"/>
      <c r="F1826" s="458"/>
      <c r="G1826" s="458"/>
      <c r="H1826" s="458"/>
      <c r="I1826" s="198" t="s">
        <v>22</v>
      </c>
      <c r="J1826" s="470">
        <v>124</v>
      </c>
      <c r="K1826" s="66"/>
      <c r="L1826" s="66"/>
      <c r="M1826" s="66"/>
      <c r="N1826" s="354">
        <f>N1827+N1830+N1832+N1836+N1834</f>
        <v>0</v>
      </c>
      <c r="O1826" s="354">
        <f>O1827+O1830+O1832+O1836+O1834</f>
        <v>37.421999999999997</v>
      </c>
      <c r="P1826" s="354">
        <f>P1827+P1830+P1832+P1836+P1834</f>
        <v>105.22457399999999</v>
      </c>
      <c r="Q1826" s="354">
        <f>Q1827+Q1830+Q1832+Q1836+Q1834</f>
        <v>96.841999999999999</v>
      </c>
      <c r="R1826" s="354">
        <f t="shared" si="1180"/>
        <v>239.488574</v>
      </c>
      <c r="S1826" s="41"/>
    </row>
    <row r="1827" spans="1:19" s="6" customFormat="1" ht="38.25">
      <c r="A1827" s="544"/>
      <c r="B1827" s="530"/>
      <c r="C1827" s="455"/>
      <c r="D1827" s="455"/>
      <c r="E1827" s="458"/>
      <c r="F1827" s="458"/>
      <c r="G1827" s="458"/>
      <c r="H1827" s="458"/>
      <c r="I1827" s="216" t="s">
        <v>179</v>
      </c>
      <c r="J1827" s="470"/>
      <c r="K1827" s="55" t="s">
        <v>24</v>
      </c>
      <c r="L1827" s="55"/>
      <c r="M1827" s="55"/>
      <c r="N1827" s="355">
        <f>N1828+N1829</f>
        <v>0</v>
      </c>
      <c r="O1827" s="355">
        <f t="shared" ref="O1827" si="1191">O1828+O1829</f>
        <v>31.742999999999999</v>
      </c>
      <c r="P1827" s="355">
        <f t="shared" ref="P1827" si="1192">P1828+P1829</f>
        <v>76.793998999999999</v>
      </c>
      <c r="Q1827" s="355">
        <f t="shared" ref="Q1827" si="1193">Q1828+Q1829</f>
        <v>84.233999999999995</v>
      </c>
      <c r="R1827" s="355">
        <f t="shared" ref="R1827:R1838" si="1194">Q1827+P1827+O1827+N1827</f>
        <v>192.77099899999999</v>
      </c>
      <c r="S1827" s="33"/>
    </row>
    <row r="1828" spans="1:19" s="6" customFormat="1" ht="15">
      <c r="A1828" s="544"/>
      <c r="B1828" s="530"/>
      <c r="C1828" s="455"/>
      <c r="D1828" s="455"/>
      <c r="E1828" s="458"/>
      <c r="F1828" s="458"/>
      <c r="G1828" s="458"/>
      <c r="H1828" s="458"/>
      <c r="I1828" s="204" t="s">
        <v>25</v>
      </c>
      <c r="J1828" s="470"/>
      <c r="K1828" s="98" t="s">
        <v>26</v>
      </c>
      <c r="L1828" s="98"/>
      <c r="M1828" s="98"/>
      <c r="N1828" s="357">
        <v>0</v>
      </c>
      <c r="O1828" s="357">
        <v>31.213999999999999</v>
      </c>
      <c r="P1828" s="357">
        <v>66.382000000000005</v>
      </c>
      <c r="Q1828" s="357">
        <v>76.213999999999999</v>
      </c>
      <c r="R1828" s="355">
        <f t="shared" si="1194"/>
        <v>173.81</v>
      </c>
      <c r="S1828" s="33"/>
    </row>
    <row r="1829" spans="1:19" s="6" customFormat="1" ht="25.5">
      <c r="A1829" s="544"/>
      <c r="B1829" s="530"/>
      <c r="C1829" s="455"/>
      <c r="D1829" s="455"/>
      <c r="E1829" s="458"/>
      <c r="F1829" s="458"/>
      <c r="G1829" s="458"/>
      <c r="H1829" s="458"/>
      <c r="I1829" s="204" t="s">
        <v>348</v>
      </c>
      <c r="J1829" s="470"/>
      <c r="K1829" s="98" t="s">
        <v>147</v>
      </c>
      <c r="L1829" s="98"/>
      <c r="M1829" s="98"/>
      <c r="N1829" s="357">
        <v>0</v>
      </c>
      <c r="O1829" s="357">
        <v>0.52900000000000003</v>
      </c>
      <c r="P1829" s="357">
        <v>10.411999</v>
      </c>
      <c r="Q1829" s="357">
        <v>8.02</v>
      </c>
      <c r="R1829" s="355">
        <f t="shared" si="1194"/>
        <v>18.960998999999997</v>
      </c>
      <c r="S1829" s="33"/>
    </row>
    <row r="1830" spans="1:19" s="6" customFormat="1" ht="25.5">
      <c r="A1830" s="544"/>
      <c r="B1830" s="530"/>
      <c r="C1830" s="455"/>
      <c r="D1830" s="455"/>
      <c r="E1830" s="458"/>
      <c r="F1830" s="458"/>
      <c r="G1830" s="458"/>
      <c r="H1830" s="458"/>
      <c r="I1830" s="216" t="s">
        <v>149</v>
      </c>
      <c r="J1830" s="470"/>
      <c r="K1830" s="55" t="s">
        <v>39</v>
      </c>
      <c r="L1830" s="55"/>
      <c r="M1830" s="55"/>
      <c r="N1830" s="355">
        <f>N1831</f>
        <v>0</v>
      </c>
      <c r="O1830" s="355">
        <f>O1831</f>
        <v>0.28999999999999998</v>
      </c>
      <c r="P1830" s="355">
        <f>P1831</f>
        <v>2</v>
      </c>
      <c r="Q1830" s="355">
        <f>Q1831</f>
        <v>2.5990000000000002</v>
      </c>
      <c r="R1830" s="355">
        <f t="shared" si="1194"/>
        <v>4.8890000000000002</v>
      </c>
      <c r="S1830" s="33"/>
    </row>
    <row r="1831" spans="1:19" s="6" customFormat="1" ht="15">
      <c r="A1831" s="544"/>
      <c r="B1831" s="530"/>
      <c r="C1831" s="455"/>
      <c r="D1831" s="455"/>
      <c r="E1831" s="458"/>
      <c r="F1831" s="458"/>
      <c r="G1831" s="458"/>
      <c r="H1831" s="458"/>
      <c r="I1831" s="188" t="s">
        <v>25</v>
      </c>
      <c r="J1831" s="470"/>
      <c r="K1831" s="98" t="s">
        <v>26</v>
      </c>
      <c r="L1831" s="98"/>
      <c r="M1831" s="98"/>
      <c r="N1831" s="357">
        <v>0</v>
      </c>
      <c r="O1831" s="357">
        <v>0.28999999999999998</v>
      </c>
      <c r="P1831" s="357">
        <v>2</v>
      </c>
      <c r="Q1831" s="357">
        <v>2.5990000000000002</v>
      </c>
      <c r="R1831" s="355">
        <f t="shared" si="1194"/>
        <v>4.8890000000000002</v>
      </c>
      <c r="S1831" s="33"/>
    </row>
    <row r="1832" spans="1:19" s="6" customFormat="1" ht="25.5">
      <c r="A1832" s="544"/>
      <c r="B1832" s="530"/>
      <c r="C1832" s="455"/>
      <c r="D1832" s="455"/>
      <c r="E1832" s="458"/>
      <c r="F1832" s="458"/>
      <c r="G1832" s="458"/>
      <c r="H1832" s="458"/>
      <c r="I1832" s="216" t="s">
        <v>182</v>
      </c>
      <c r="J1832" s="470"/>
      <c r="K1832" s="55" t="s">
        <v>35</v>
      </c>
      <c r="L1832" s="55"/>
      <c r="M1832" s="55"/>
      <c r="N1832" s="355">
        <f>N1833</f>
        <v>0</v>
      </c>
      <c r="O1832" s="355">
        <f t="shared" ref="O1832" si="1195">O1833</f>
        <v>4.6900000000000004</v>
      </c>
      <c r="P1832" s="355">
        <f t="shared" ref="P1832" si="1196">P1833</f>
        <v>19.562000000000001</v>
      </c>
      <c r="Q1832" s="355">
        <f t="shared" ref="Q1832" si="1197">Q1833</f>
        <v>0</v>
      </c>
      <c r="R1832" s="355">
        <f t="shared" si="1194"/>
        <v>24.252000000000002</v>
      </c>
      <c r="S1832" s="33"/>
    </row>
    <row r="1833" spans="1:19" s="6" customFormat="1" ht="25.5">
      <c r="A1833" s="544"/>
      <c r="B1833" s="530"/>
      <c r="C1833" s="455"/>
      <c r="D1833" s="455"/>
      <c r="E1833" s="458"/>
      <c r="F1833" s="458"/>
      <c r="G1833" s="458"/>
      <c r="H1833" s="458"/>
      <c r="I1833" s="204" t="s">
        <v>348</v>
      </c>
      <c r="J1833" s="470"/>
      <c r="K1833" s="98" t="s">
        <v>147</v>
      </c>
      <c r="L1833" s="106"/>
      <c r="M1833" s="106"/>
      <c r="N1833" s="358">
        <v>0</v>
      </c>
      <c r="O1833" s="358">
        <v>4.6900000000000004</v>
      </c>
      <c r="P1833" s="357">
        <v>19.562000000000001</v>
      </c>
      <c r="Q1833" s="357">
        <v>0</v>
      </c>
      <c r="R1833" s="355">
        <f t="shared" si="1194"/>
        <v>24.252000000000002</v>
      </c>
      <c r="S1833" s="30"/>
    </row>
    <row r="1834" spans="1:19" s="6" customFormat="1" ht="51">
      <c r="A1834" s="544"/>
      <c r="B1834" s="530"/>
      <c r="C1834" s="455"/>
      <c r="D1834" s="455"/>
      <c r="E1834" s="458"/>
      <c r="F1834" s="458"/>
      <c r="G1834" s="458"/>
      <c r="H1834" s="458"/>
      <c r="I1834" s="228" t="s">
        <v>299</v>
      </c>
      <c r="J1834" s="470"/>
      <c r="K1834" s="227" t="s">
        <v>186</v>
      </c>
      <c r="L1834" s="227"/>
      <c r="M1834" s="227"/>
      <c r="N1834" s="355">
        <f t="shared" ref="N1834" si="1198">N1835</f>
        <v>0</v>
      </c>
      <c r="O1834" s="355">
        <f t="shared" ref="O1834" si="1199">O1835</f>
        <v>0.69899999999999995</v>
      </c>
      <c r="P1834" s="355">
        <f t="shared" ref="P1834" si="1200">P1835</f>
        <v>5.09199</v>
      </c>
      <c r="Q1834" s="355">
        <f t="shared" ref="Q1834" si="1201">Q1835</f>
        <v>6</v>
      </c>
      <c r="R1834" s="355">
        <f t="shared" si="1194"/>
        <v>11.790989999999999</v>
      </c>
      <c r="S1834" s="30"/>
    </row>
    <row r="1835" spans="1:19" s="6" customFormat="1" ht="15">
      <c r="A1835" s="544"/>
      <c r="B1835" s="530"/>
      <c r="C1835" s="455"/>
      <c r="D1835" s="455"/>
      <c r="E1835" s="458"/>
      <c r="F1835" s="458"/>
      <c r="G1835" s="458"/>
      <c r="H1835" s="458"/>
      <c r="I1835" s="225" t="s">
        <v>25</v>
      </c>
      <c r="J1835" s="470"/>
      <c r="K1835" s="98" t="s">
        <v>26</v>
      </c>
      <c r="L1835" s="106"/>
      <c r="M1835" s="106"/>
      <c r="N1835" s="358">
        <v>0</v>
      </c>
      <c r="O1835" s="358">
        <v>0.69899999999999995</v>
      </c>
      <c r="P1835" s="357">
        <v>5.09199</v>
      </c>
      <c r="Q1835" s="358">
        <v>6</v>
      </c>
      <c r="R1835" s="355">
        <f t="shared" si="1194"/>
        <v>11.790989999999999</v>
      </c>
      <c r="S1835" s="30"/>
    </row>
    <row r="1836" spans="1:19" s="6" customFormat="1" ht="25.5">
      <c r="A1836" s="544"/>
      <c r="B1836" s="530"/>
      <c r="C1836" s="455"/>
      <c r="D1836" s="455"/>
      <c r="E1836" s="458"/>
      <c r="F1836" s="458"/>
      <c r="G1836" s="458"/>
      <c r="H1836" s="458"/>
      <c r="I1836" s="226" t="s">
        <v>27</v>
      </c>
      <c r="J1836" s="470"/>
      <c r="K1836" s="227" t="s">
        <v>131</v>
      </c>
      <c r="L1836" s="227"/>
      <c r="M1836" s="227"/>
      <c r="N1836" s="355">
        <f t="shared" ref="N1836" si="1202">N1837</f>
        <v>0</v>
      </c>
      <c r="O1836" s="355">
        <f t="shared" ref="O1836" si="1203">O1837</f>
        <v>0</v>
      </c>
      <c r="P1836" s="355">
        <f t="shared" ref="P1836" si="1204">P1837</f>
        <v>1.7765850000000001</v>
      </c>
      <c r="Q1836" s="355">
        <f t="shared" ref="Q1836" si="1205">Q1837</f>
        <v>4.0090000000000003</v>
      </c>
      <c r="R1836" s="355">
        <f t="shared" si="1194"/>
        <v>5.7855850000000002</v>
      </c>
      <c r="S1836" s="230"/>
    </row>
    <row r="1837" spans="1:19" s="6" customFormat="1" ht="15">
      <c r="A1837" s="544"/>
      <c r="B1837" s="530"/>
      <c r="C1837" s="455"/>
      <c r="D1837" s="455"/>
      <c r="E1837" s="458"/>
      <c r="F1837" s="458"/>
      <c r="G1837" s="458"/>
      <c r="H1837" s="458"/>
      <c r="I1837" s="225" t="s">
        <v>25</v>
      </c>
      <c r="J1837" s="470"/>
      <c r="K1837" s="229" t="s">
        <v>26</v>
      </c>
      <c r="L1837" s="229"/>
      <c r="M1837" s="229"/>
      <c r="N1837" s="357">
        <v>0</v>
      </c>
      <c r="O1837" s="357">
        <v>0</v>
      </c>
      <c r="P1837" s="357">
        <v>1.7765850000000001</v>
      </c>
      <c r="Q1837" s="357">
        <v>4.0090000000000003</v>
      </c>
      <c r="R1837" s="355">
        <f t="shared" si="1194"/>
        <v>5.7855850000000002</v>
      </c>
      <c r="S1837" s="231"/>
    </row>
    <row r="1838" spans="1:19" s="6" customFormat="1" ht="15" customHeight="1">
      <c r="A1838" s="544">
        <v>6</v>
      </c>
      <c r="B1838" s="530" t="s">
        <v>391</v>
      </c>
      <c r="C1838" s="455"/>
      <c r="D1838" s="455"/>
      <c r="E1838" s="458"/>
      <c r="F1838" s="458"/>
      <c r="G1838" s="458"/>
      <c r="H1838" s="458"/>
      <c r="I1838" s="198" t="s">
        <v>22</v>
      </c>
      <c r="J1838" s="470">
        <v>124</v>
      </c>
      <c r="K1838" s="66"/>
      <c r="L1838" s="66"/>
      <c r="M1838" s="66"/>
      <c r="N1838" s="354">
        <f t="shared" ref="N1838:Q1838" si="1206">N1839+N1844+N1846+N1850+N1848+N1842</f>
        <v>0</v>
      </c>
      <c r="O1838" s="354">
        <f t="shared" si="1206"/>
        <v>31.012369999999997</v>
      </c>
      <c r="P1838" s="354">
        <f>P1839+P1844+P1846+P1850+P1848+P1842</f>
        <v>85.350999999999985</v>
      </c>
      <c r="Q1838" s="354">
        <f t="shared" si="1206"/>
        <v>130.786</v>
      </c>
      <c r="R1838" s="354">
        <f t="shared" si="1194"/>
        <v>247.14937</v>
      </c>
      <c r="S1838" s="41"/>
    </row>
    <row r="1839" spans="1:19" s="6" customFormat="1" ht="38.25">
      <c r="A1839" s="544"/>
      <c r="B1839" s="530"/>
      <c r="C1839" s="455"/>
      <c r="D1839" s="455"/>
      <c r="E1839" s="458"/>
      <c r="F1839" s="458"/>
      <c r="G1839" s="458"/>
      <c r="H1839" s="458"/>
      <c r="I1839" s="216" t="s">
        <v>179</v>
      </c>
      <c r="J1839" s="470"/>
      <c r="K1839" s="55" t="s">
        <v>24</v>
      </c>
      <c r="L1839" s="55"/>
      <c r="M1839" s="55"/>
      <c r="N1839" s="355">
        <f>N1840+N1841</f>
        <v>0</v>
      </c>
      <c r="O1839" s="355">
        <f t="shared" ref="O1839" si="1207">O1840+O1841</f>
        <v>30.689599999999999</v>
      </c>
      <c r="P1839" s="355">
        <f t="shared" ref="P1839" si="1208">P1840+P1841</f>
        <v>74.366</v>
      </c>
      <c r="Q1839" s="355">
        <f t="shared" ref="Q1839" si="1209">Q1840+Q1841</f>
        <v>99.302999999999997</v>
      </c>
      <c r="R1839" s="355">
        <f t="shared" ref="R1839:R1852" si="1210">Q1839+P1839+O1839+N1839</f>
        <v>204.35859999999997</v>
      </c>
      <c r="S1839" s="33"/>
    </row>
    <row r="1840" spans="1:19" s="6" customFormat="1" ht="15">
      <c r="A1840" s="544"/>
      <c r="B1840" s="530"/>
      <c r="C1840" s="455"/>
      <c r="D1840" s="455"/>
      <c r="E1840" s="458"/>
      <c r="F1840" s="458"/>
      <c r="G1840" s="458"/>
      <c r="H1840" s="458"/>
      <c r="I1840" s="204" t="s">
        <v>25</v>
      </c>
      <c r="J1840" s="470"/>
      <c r="K1840" s="98" t="s">
        <v>26</v>
      </c>
      <c r="L1840" s="98"/>
      <c r="M1840" s="98"/>
      <c r="N1840" s="357">
        <v>0</v>
      </c>
      <c r="O1840" s="357">
        <v>27.189599999999999</v>
      </c>
      <c r="P1840" s="357">
        <v>64.728999999999999</v>
      </c>
      <c r="Q1840" s="357">
        <v>98.302999999999997</v>
      </c>
      <c r="R1840" s="355">
        <f t="shared" si="1210"/>
        <v>190.22159999999997</v>
      </c>
      <c r="S1840" s="33"/>
    </row>
    <row r="1841" spans="1:19" s="6" customFormat="1" ht="25.5">
      <c r="A1841" s="544"/>
      <c r="B1841" s="530"/>
      <c r="C1841" s="455"/>
      <c r="D1841" s="455"/>
      <c r="E1841" s="458"/>
      <c r="F1841" s="458"/>
      <c r="G1841" s="458"/>
      <c r="H1841" s="458"/>
      <c r="I1841" s="204" t="s">
        <v>348</v>
      </c>
      <c r="J1841" s="470"/>
      <c r="K1841" s="98" t="s">
        <v>147</v>
      </c>
      <c r="L1841" s="98"/>
      <c r="M1841" s="98"/>
      <c r="N1841" s="357">
        <v>0</v>
      </c>
      <c r="O1841" s="357">
        <v>3.5</v>
      </c>
      <c r="P1841" s="357">
        <v>9.6370000000000005</v>
      </c>
      <c r="Q1841" s="357">
        <v>1</v>
      </c>
      <c r="R1841" s="355">
        <f t="shared" si="1210"/>
        <v>14.137</v>
      </c>
      <c r="S1841" s="33"/>
    </row>
    <row r="1842" spans="1:19" s="6" customFormat="1" ht="25.5">
      <c r="A1842" s="544"/>
      <c r="B1842" s="530"/>
      <c r="C1842" s="455"/>
      <c r="D1842" s="455"/>
      <c r="E1842" s="458"/>
      <c r="F1842" s="458"/>
      <c r="G1842" s="458"/>
      <c r="H1842" s="458"/>
      <c r="I1842" s="216" t="s">
        <v>181</v>
      </c>
      <c r="J1842" s="470"/>
      <c r="K1842" s="55" t="s">
        <v>90</v>
      </c>
      <c r="L1842" s="55"/>
      <c r="M1842" s="55"/>
      <c r="N1842" s="355">
        <f>N1843</f>
        <v>0</v>
      </c>
      <c r="O1842" s="355">
        <f>O1843</f>
        <v>0</v>
      </c>
      <c r="P1842" s="355">
        <f>P1843</f>
        <v>6.6</v>
      </c>
      <c r="Q1842" s="355">
        <f>Q1843</f>
        <v>0</v>
      </c>
      <c r="R1842" s="355">
        <f t="shared" si="1210"/>
        <v>6.6</v>
      </c>
      <c r="S1842" s="33"/>
    </row>
    <row r="1843" spans="1:19" s="6" customFormat="1" ht="15">
      <c r="A1843" s="544"/>
      <c r="B1843" s="530"/>
      <c r="C1843" s="455"/>
      <c r="D1843" s="455"/>
      <c r="E1843" s="458"/>
      <c r="F1843" s="458"/>
      <c r="G1843" s="458"/>
      <c r="H1843" s="458"/>
      <c r="I1843" s="204" t="s">
        <v>25</v>
      </c>
      <c r="J1843" s="470"/>
      <c r="K1843" s="98" t="s">
        <v>26</v>
      </c>
      <c r="L1843" s="98"/>
      <c r="M1843" s="98"/>
      <c r="N1843" s="357">
        <v>0</v>
      </c>
      <c r="O1843" s="357">
        <v>0</v>
      </c>
      <c r="P1843" s="357">
        <v>6.6</v>
      </c>
      <c r="Q1843" s="357">
        <v>0</v>
      </c>
      <c r="R1843" s="355">
        <f t="shared" si="1210"/>
        <v>6.6</v>
      </c>
      <c r="S1843" s="33"/>
    </row>
    <row r="1844" spans="1:19" s="6" customFormat="1" ht="25.5">
      <c r="A1844" s="544"/>
      <c r="B1844" s="530"/>
      <c r="C1844" s="455"/>
      <c r="D1844" s="455"/>
      <c r="E1844" s="458"/>
      <c r="F1844" s="458"/>
      <c r="G1844" s="458"/>
      <c r="H1844" s="458"/>
      <c r="I1844" s="216" t="s">
        <v>149</v>
      </c>
      <c r="J1844" s="470"/>
      <c r="K1844" s="55" t="s">
        <v>39</v>
      </c>
      <c r="L1844" s="55"/>
      <c r="M1844" s="55"/>
      <c r="N1844" s="355">
        <f>N1845</f>
        <v>0</v>
      </c>
      <c r="O1844" s="355">
        <f>O1845</f>
        <v>0.32277</v>
      </c>
      <c r="P1844" s="355">
        <f>P1845</f>
        <v>1.3</v>
      </c>
      <c r="Q1844" s="355">
        <f>Q1845</f>
        <v>1.34</v>
      </c>
      <c r="R1844" s="355">
        <f t="shared" si="1210"/>
        <v>2.9627699999999999</v>
      </c>
      <c r="S1844" s="33"/>
    </row>
    <row r="1845" spans="1:19" s="6" customFormat="1" ht="15">
      <c r="A1845" s="544"/>
      <c r="B1845" s="530"/>
      <c r="C1845" s="455"/>
      <c r="D1845" s="455"/>
      <c r="E1845" s="458"/>
      <c r="F1845" s="458"/>
      <c r="G1845" s="458"/>
      <c r="H1845" s="458"/>
      <c r="I1845" s="188" t="s">
        <v>25</v>
      </c>
      <c r="J1845" s="470"/>
      <c r="K1845" s="98" t="s">
        <v>26</v>
      </c>
      <c r="L1845" s="98"/>
      <c r="M1845" s="98"/>
      <c r="N1845" s="357">
        <v>0</v>
      </c>
      <c r="O1845" s="357">
        <v>0.32277</v>
      </c>
      <c r="P1845" s="357">
        <v>1.3</v>
      </c>
      <c r="Q1845" s="357">
        <v>1.34</v>
      </c>
      <c r="R1845" s="355">
        <f t="shared" si="1210"/>
        <v>2.9627699999999999</v>
      </c>
      <c r="S1845" s="33"/>
    </row>
    <row r="1846" spans="1:19" s="6" customFormat="1" ht="25.5">
      <c r="A1846" s="544"/>
      <c r="B1846" s="530"/>
      <c r="C1846" s="455"/>
      <c r="D1846" s="455"/>
      <c r="E1846" s="458"/>
      <c r="F1846" s="458"/>
      <c r="G1846" s="458"/>
      <c r="H1846" s="458"/>
      <c r="I1846" s="216" t="s">
        <v>182</v>
      </c>
      <c r="J1846" s="470"/>
      <c r="K1846" s="55" t="s">
        <v>35</v>
      </c>
      <c r="L1846" s="55"/>
      <c r="M1846" s="55"/>
      <c r="N1846" s="355">
        <f>N1847</f>
        <v>0</v>
      </c>
      <c r="O1846" s="355">
        <f t="shared" ref="O1846" si="1211">O1847</f>
        <v>0</v>
      </c>
      <c r="P1846" s="355">
        <f t="shared" ref="P1846" si="1212">P1847</f>
        <v>0</v>
      </c>
      <c r="Q1846" s="355">
        <f t="shared" ref="Q1846" si="1213">Q1847</f>
        <v>18.68</v>
      </c>
      <c r="R1846" s="355">
        <f t="shared" si="1210"/>
        <v>18.68</v>
      </c>
      <c r="S1846" s="33"/>
    </row>
    <row r="1847" spans="1:19" s="6" customFormat="1" ht="15">
      <c r="A1847" s="544"/>
      <c r="B1847" s="530"/>
      <c r="C1847" s="455"/>
      <c r="D1847" s="455"/>
      <c r="E1847" s="458"/>
      <c r="F1847" s="458"/>
      <c r="G1847" s="458"/>
      <c r="H1847" s="458"/>
      <c r="I1847" s="188" t="s">
        <v>25</v>
      </c>
      <c r="J1847" s="470"/>
      <c r="K1847" s="98" t="s">
        <v>26</v>
      </c>
      <c r="L1847" s="106"/>
      <c r="M1847" s="106"/>
      <c r="N1847" s="358">
        <v>0</v>
      </c>
      <c r="O1847" s="357">
        <v>0</v>
      </c>
      <c r="P1847" s="357">
        <v>0</v>
      </c>
      <c r="Q1847" s="357">
        <v>18.68</v>
      </c>
      <c r="R1847" s="355">
        <f t="shared" si="1210"/>
        <v>18.68</v>
      </c>
      <c r="S1847" s="30"/>
    </row>
    <row r="1848" spans="1:19" s="6" customFormat="1" ht="51">
      <c r="A1848" s="544"/>
      <c r="B1848" s="530"/>
      <c r="C1848" s="455"/>
      <c r="D1848" s="455"/>
      <c r="E1848" s="458"/>
      <c r="F1848" s="458"/>
      <c r="G1848" s="458"/>
      <c r="H1848" s="458"/>
      <c r="I1848" s="228" t="s">
        <v>299</v>
      </c>
      <c r="J1848" s="470"/>
      <c r="K1848" s="227" t="s">
        <v>186</v>
      </c>
      <c r="L1848" s="227"/>
      <c r="M1848" s="227"/>
      <c r="N1848" s="355">
        <f t="shared" ref="N1848" si="1214">N1849</f>
        <v>0</v>
      </c>
      <c r="O1848" s="355">
        <f t="shared" ref="O1848" si="1215">O1849</f>
        <v>0</v>
      </c>
      <c r="P1848" s="355">
        <f t="shared" ref="P1848" si="1216">P1849</f>
        <v>0</v>
      </c>
      <c r="Q1848" s="355">
        <f t="shared" ref="Q1848" si="1217">Q1849</f>
        <v>7.75</v>
      </c>
      <c r="R1848" s="355">
        <f t="shared" si="1210"/>
        <v>7.75</v>
      </c>
      <c r="S1848" s="30"/>
    </row>
    <row r="1849" spans="1:19" s="6" customFormat="1" ht="15">
      <c r="A1849" s="544"/>
      <c r="B1849" s="530"/>
      <c r="C1849" s="455"/>
      <c r="D1849" s="455"/>
      <c r="E1849" s="458"/>
      <c r="F1849" s="458"/>
      <c r="G1849" s="458"/>
      <c r="H1849" s="458"/>
      <c r="I1849" s="225" t="s">
        <v>25</v>
      </c>
      <c r="J1849" s="470"/>
      <c r="K1849" s="98" t="s">
        <v>26</v>
      </c>
      <c r="L1849" s="106"/>
      <c r="M1849" s="106"/>
      <c r="N1849" s="358">
        <v>0</v>
      </c>
      <c r="O1849" s="357">
        <v>0</v>
      </c>
      <c r="P1849" s="357">
        <v>0</v>
      </c>
      <c r="Q1849" s="358">
        <v>7.75</v>
      </c>
      <c r="R1849" s="355">
        <f t="shared" si="1210"/>
        <v>7.75</v>
      </c>
      <c r="S1849" s="30"/>
    </row>
    <row r="1850" spans="1:19" s="6" customFormat="1" ht="25.5">
      <c r="A1850" s="544"/>
      <c r="B1850" s="530"/>
      <c r="C1850" s="455"/>
      <c r="D1850" s="455"/>
      <c r="E1850" s="458"/>
      <c r="F1850" s="458"/>
      <c r="G1850" s="458"/>
      <c r="H1850" s="458"/>
      <c r="I1850" s="226" t="s">
        <v>27</v>
      </c>
      <c r="J1850" s="470"/>
      <c r="K1850" s="227" t="s">
        <v>131</v>
      </c>
      <c r="L1850" s="227"/>
      <c r="M1850" s="227"/>
      <c r="N1850" s="355">
        <f t="shared" ref="N1850" si="1218">N1851</f>
        <v>0</v>
      </c>
      <c r="O1850" s="355">
        <f t="shared" ref="O1850" si="1219">O1851</f>
        <v>0</v>
      </c>
      <c r="P1850" s="355">
        <f t="shared" ref="P1850" si="1220">P1851</f>
        <v>3.085</v>
      </c>
      <c r="Q1850" s="355">
        <f t="shared" ref="Q1850" si="1221">Q1851</f>
        <v>3.7130000000000001</v>
      </c>
      <c r="R1850" s="355">
        <f t="shared" si="1210"/>
        <v>6.798</v>
      </c>
      <c r="S1850" s="230"/>
    </row>
    <row r="1851" spans="1:19" s="6" customFormat="1" ht="15.75" customHeight="1">
      <c r="A1851" s="544"/>
      <c r="B1851" s="530"/>
      <c r="C1851" s="455"/>
      <c r="D1851" s="455"/>
      <c r="E1851" s="458"/>
      <c r="F1851" s="458"/>
      <c r="G1851" s="458"/>
      <c r="H1851" s="458"/>
      <c r="I1851" s="225" t="s">
        <v>25</v>
      </c>
      <c r="J1851" s="470"/>
      <c r="K1851" s="229" t="s">
        <v>26</v>
      </c>
      <c r="L1851" s="229"/>
      <c r="M1851" s="229"/>
      <c r="N1851" s="357">
        <v>0</v>
      </c>
      <c r="O1851" s="357">
        <v>0</v>
      </c>
      <c r="P1851" s="357">
        <v>3.085</v>
      </c>
      <c r="Q1851" s="357">
        <v>3.7130000000000001</v>
      </c>
      <c r="R1851" s="355">
        <f t="shared" si="1210"/>
        <v>6.798</v>
      </c>
      <c r="S1851" s="231"/>
    </row>
    <row r="1852" spans="1:19" s="6" customFormat="1" ht="15" customHeight="1">
      <c r="A1852" s="544">
        <v>7</v>
      </c>
      <c r="B1852" s="530" t="s">
        <v>392</v>
      </c>
      <c r="C1852" s="455"/>
      <c r="D1852" s="455"/>
      <c r="E1852" s="458"/>
      <c r="F1852" s="458"/>
      <c r="G1852" s="458"/>
      <c r="H1852" s="458"/>
      <c r="I1852" s="198" t="s">
        <v>22</v>
      </c>
      <c r="J1852" s="470">
        <v>124</v>
      </c>
      <c r="K1852" s="66"/>
      <c r="L1852" s="66"/>
      <c r="M1852" s="66"/>
      <c r="N1852" s="354">
        <f t="shared" ref="N1852" si="1222">N1853+N1858+N1860+N1865+N1863+N1856</f>
        <v>0</v>
      </c>
      <c r="O1852" s="354">
        <f t="shared" ref="O1852:Q1852" si="1223">O1853+O1858+O1860+O1865+O1863+O1856</f>
        <v>28.075299999999999</v>
      </c>
      <c r="P1852" s="354">
        <f t="shared" si="1223"/>
        <v>90.091999999999999</v>
      </c>
      <c r="Q1852" s="354">
        <f t="shared" si="1223"/>
        <v>89.442000000000007</v>
      </c>
      <c r="R1852" s="354">
        <f t="shared" si="1210"/>
        <v>207.60929999999999</v>
      </c>
      <c r="S1852" s="41"/>
    </row>
    <row r="1853" spans="1:19" s="6" customFormat="1" ht="38.25">
      <c r="A1853" s="544"/>
      <c r="B1853" s="530"/>
      <c r="C1853" s="455"/>
      <c r="D1853" s="455"/>
      <c r="E1853" s="458"/>
      <c r="F1853" s="458"/>
      <c r="G1853" s="458"/>
      <c r="H1853" s="458"/>
      <c r="I1853" s="216" t="s">
        <v>179</v>
      </c>
      <c r="J1853" s="470"/>
      <c r="K1853" s="55" t="s">
        <v>24</v>
      </c>
      <c r="L1853" s="55"/>
      <c r="M1853" s="55"/>
      <c r="N1853" s="355">
        <f>N1854+N1855</f>
        <v>0</v>
      </c>
      <c r="O1853" s="355">
        <f t="shared" ref="O1853" si="1224">O1854+O1855</f>
        <v>26.243299999999998</v>
      </c>
      <c r="P1853" s="355">
        <f t="shared" ref="P1853" si="1225">P1854+P1855</f>
        <v>67.709999999999994</v>
      </c>
      <c r="Q1853" s="355">
        <f t="shared" ref="Q1853" si="1226">Q1854+Q1855</f>
        <v>68.135000000000005</v>
      </c>
      <c r="R1853" s="355">
        <f t="shared" ref="R1853:R1867" si="1227">Q1853+P1853+O1853+N1853</f>
        <v>162.0883</v>
      </c>
      <c r="S1853" s="33"/>
    </row>
    <row r="1854" spans="1:19" s="6" customFormat="1" ht="15">
      <c r="A1854" s="544"/>
      <c r="B1854" s="530"/>
      <c r="C1854" s="455"/>
      <c r="D1854" s="455"/>
      <c r="E1854" s="458"/>
      <c r="F1854" s="458"/>
      <c r="G1854" s="458"/>
      <c r="H1854" s="458"/>
      <c r="I1854" s="204" t="s">
        <v>25</v>
      </c>
      <c r="J1854" s="470"/>
      <c r="K1854" s="98" t="s">
        <v>26</v>
      </c>
      <c r="L1854" s="98"/>
      <c r="M1854" s="98"/>
      <c r="N1854" s="357">
        <v>0</v>
      </c>
      <c r="O1854" s="357">
        <v>17.529299999999999</v>
      </c>
      <c r="P1854" s="357">
        <v>59.552999999999997</v>
      </c>
      <c r="Q1854" s="357">
        <v>67.042000000000002</v>
      </c>
      <c r="R1854" s="355">
        <f t="shared" si="1227"/>
        <v>144.12430000000001</v>
      </c>
      <c r="S1854" s="33"/>
    </row>
    <row r="1855" spans="1:19" s="6" customFormat="1" ht="25.5">
      <c r="A1855" s="544"/>
      <c r="B1855" s="530"/>
      <c r="C1855" s="455"/>
      <c r="D1855" s="455"/>
      <c r="E1855" s="458"/>
      <c r="F1855" s="458"/>
      <c r="G1855" s="458"/>
      <c r="H1855" s="458"/>
      <c r="I1855" s="204" t="s">
        <v>348</v>
      </c>
      <c r="J1855" s="470"/>
      <c r="K1855" s="98" t="s">
        <v>147</v>
      </c>
      <c r="L1855" s="98"/>
      <c r="M1855" s="98"/>
      <c r="N1855" s="357">
        <v>0</v>
      </c>
      <c r="O1855" s="357">
        <v>8.7140000000000004</v>
      </c>
      <c r="P1855" s="357">
        <v>8.157</v>
      </c>
      <c r="Q1855" s="357">
        <v>1.093</v>
      </c>
      <c r="R1855" s="355">
        <f t="shared" si="1227"/>
        <v>17.963999999999999</v>
      </c>
      <c r="S1855" s="33"/>
    </row>
    <row r="1856" spans="1:19" s="6" customFormat="1" ht="25.5">
      <c r="A1856" s="544"/>
      <c r="B1856" s="530"/>
      <c r="C1856" s="455"/>
      <c r="D1856" s="455"/>
      <c r="E1856" s="458"/>
      <c r="F1856" s="458"/>
      <c r="G1856" s="458"/>
      <c r="H1856" s="458"/>
      <c r="I1856" s="216" t="s">
        <v>181</v>
      </c>
      <c r="J1856" s="470"/>
      <c r="K1856" s="55" t="s">
        <v>90</v>
      </c>
      <c r="L1856" s="55"/>
      <c r="M1856" s="55"/>
      <c r="N1856" s="355">
        <f>N1857</f>
        <v>0</v>
      </c>
      <c r="O1856" s="355">
        <f>O1857</f>
        <v>0</v>
      </c>
      <c r="P1856" s="355">
        <f>P1857</f>
        <v>0</v>
      </c>
      <c r="Q1856" s="355">
        <f>Q1857</f>
        <v>0</v>
      </c>
      <c r="R1856" s="355">
        <f t="shared" si="1227"/>
        <v>0</v>
      </c>
      <c r="S1856" s="33"/>
    </row>
    <row r="1857" spans="1:19" s="6" customFormat="1" ht="15">
      <c r="A1857" s="544"/>
      <c r="B1857" s="530"/>
      <c r="C1857" s="455"/>
      <c r="D1857" s="455"/>
      <c r="E1857" s="458"/>
      <c r="F1857" s="458"/>
      <c r="G1857" s="458"/>
      <c r="H1857" s="458"/>
      <c r="I1857" s="204" t="s">
        <v>25</v>
      </c>
      <c r="J1857" s="470"/>
      <c r="K1857" s="98" t="s">
        <v>26</v>
      </c>
      <c r="L1857" s="98"/>
      <c r="M1857" s="98"/>
      <c r="N1857" s="357">
        <v>0</v>
      </c>
      <c r="O1857" s="357">
        <v>0</v>
      </c>
      <c r="P1857" s="357">
        <v>0</v>
      </c>
      <c r="Q1857" s="357">
        <v>0</v>
      </c>
      <c r="R1857" s="355">
        <f t="shared" si="1227"/>
        <v>0</v>
      </c>
      <c r="S1857" s="33"/>
    </row>
    <row r="1858" spans="1:19" s="6" customFormat="1" ht="25.5">
      <c r="A1858" s="544"/>
      <c r="B1858" s="530"/>
      <c r="C1858" s="455"/>
      <c r="D1858" s="455"/>
      <c r="E1858" s="458"/>
      <c r="F1858" s="458"/>
      <c r="G1858" s="458"/>
      <c r="H1858" s="458"/>
      <c r="I1858" s="216" t="s">
        <v>149</v>
      </c>
      <c r="J1858" s="470"/>
      <c r="K1858" s="55" t="s">
        <v>39</v>
      </c>
      <c r="L1858" s="55"/>
      <c r="M1858" s="55"/>
      <c r="N1858" s="355">
        <f>N1859</f>
        <v>0</v>
      </c>
      <c r="O1858" s="355">
        <f>O1859</f>
        <v>0.73799999999999999</v>
      </c>
      <c r="P1858" s="355">
        <f>P1859</f>
        <v>1.42</v>
      </c>
      <c r="Q1858" s="355">
        <f>Q1859</f>
        <v>1.4</v>
      </c>
      <c r="R1858" s="355">
        <f t="shared" si="1227"/>
        <v>3.5579999999999998</v>
      </c>
      <c r="S1858" s="33"/>
    </row>
    <row r="1859" spans="1:19" s="6" customFormat="1" ht="15">
      <c r="A1859" s="544"/>
      <c r="B1859" s="530"/>
      <c r="C1859" s="455"/>
      <c r="D1859" s="455"/>
      <c r="E1859" s="458"/>
      <c r="F1859" s="458"/>
      <c r="G1859" s="458"/>
      <c r="H1859" s="458"/>
      <c r="I1859" s="188" t="s">
        <v>25</v>
      </c>
      <c r="J1859" s="470"/>
      <c r="K1859" s="98" t="s">
        <v>26</v>
      </c>
      <c r="L1859" s="98"/>
      <c r="M1859" s="98"/>
      <c r="N1859" s="357">
        <v>0</v>
      </c>
      <c r="O1859" s="357">
        <v>0.73799999999999999</v>
      </c>
      <c r="P1859" s="357">
        <v>1.42</v>
      </c>
      <c r="Q1859" s="357">
        <v>1.4</v>
      </c>
      <c r="R1859" s="355">
        <f t="shared" si="1227"/>
        <v>3.5579999999999998</v>
      </c>
      <c r="S1859" s="33"/>
    </row>
    <row r="1860" spans="1:19" s="6" customFormat="1" ht="25.5">
      <c r="A1860" s="544"/>
      <c r="B1860" s="530"/>
      <c r="C1860" s="455"/>
      <c r="D1860" s="455"/>
      <c r="E1860" s="458"/>
      <c r="F1860" s="458"/>
      <c r="G1860" s="458"/>
      <c r="H1860" s="458"/>
      <c r="I1860" s="216" t="s">
        <v>182</v>
      </c>
      <c r="J1860" s="470"/>
      <c r="K1860" s="55" t="s">
        <v>35</v>
      </c>
      <c r="L1860" s="55"/>
      <c r="M1860" s="55"/>
      <c r="N1860" s="355">
        <f>N1862+N1861</f>
        <v>0</v>
      </c>
      <c r="O1860" s="355">
        <f t="shared" ref="O1860:Q1860" si="1228">O1862+O1861</f>
        <v>0</v>
      </c>
      <c r="P1860" s="355">
        <f t="shared" si="1228"/>
        <v>19.562000000000001</v>
      </c>
      <c r="Q1860" s="355">
        <f t="shared" si="1228"/>
        <v>19.907</v>
      </c>
      <c r="R1860" s="355">
        <f t="shared" si="1227"/>
        <v>39.469000000000001</v>
      </c>
      <c r="S1860" s="33"/>
    </row>
    <row r="1861" spans="1:19" s="6" customFormat="1" ht="15">
      <c r="A1861" s="544"/>
      <c r="B1861" s="530"/>
      <c r="C1861" s="455"/>
      <c r="D1861" s="455"/>
      <c r="E1861" s="458"/>
      <c r="F1861" s="458"/>
      <c r="G1861" s="458"/>
      <c r="H1861" s="458"/>
      <c r="I1861" s="188" t="s">
        <v>25</v>
      </c>
      <c r="J1861" s="470"/>
      <c r="K1861" s="98" t="s">
        <v>26</v>
      </c>
      <c r="L1861" s="98"/>
      <c r="M1861" s="98"/>
      <c r="N1861" s="357">
        <v>0</v>
      </c>
      <c r="O1861" s="357">
        <v>0</v>
      </c>
      <c r="P1861" s="357">
        <v>1.5620000000000001</v>
      </c>
      <c r="Q1861" s="357">
        <v>0</v>
      </c>
      <c r="R1861" s="357">
        <v>0</v>
      </c>
      <c r="S1861" s="30"/>
    </row>
    <row r="1862" spans="1:19" s="6" customFormat="1" ht="25.5">
      <c r="A1862" s="544"/>
      <c r="B1862" s="530"/>
      <c r="C1862" s="455"/>
      <c r="D1862" s="455"/>
      <c r="E1862" s="458"/>
      <c r="F1862" s="458"/>
      <c r="G1862" s="458"/>
      <c r="H1862" s="458"/>
      <c r="I1862" s="204" t="s">
        <v>348</v>
      </c>
      <c r="J1862" s="470"/>
      <c r="K1862" s="98" t="s">
        <v>147</v>
      </c>
      <c r="L1862" s="106"/>
      <c r="M1862" s="106"/>
      <c r="N1862" s="358">
        <v>0</v>
      </c>
      <c r="O1862" s="357">
        <v>0</v>
      </c>
      <c r="P1862" s="357">
        <v>18</v>
      </c>
      <c r="Q1862" s="357">
        <v>19.907</v>
      </c>
      <c r="R1862" s="355">
        <f t="shared" si="1227"/>
        <v>37.906999999999996</v>
      </c>
      <c r="S1862" s="30"/>
    </row>
    <row r="1863" spans="1:19" s="6" customFormat="1" ht="51">
      <c r="A1863" s="544"/>
      <c r="B1863" s="530"/>
      <c r="C1863" s="455"/>
      <c r="D1863" s="455"/>
      <c r="E1863" s="458"/>
      <c r="F1863" s="458"/>
      <c r="G1863" s="458"/>
      <c r="H1863" s="458"/>
      <c r="I1863" s="228" t="s">
        <v>299</v>
      </c>
      <c r="J1863" s="470"/>
      <c r="K1863" s="227" t="s">
        <v>186</v>
      </c>
      <c r="L1863" s="227"/>
      <c r="M1863" s="227"/>
      <c r="N1863" s="355">
        <f t="shared" ref="N1863" si="1229">N1864</f>
        <v>0</v>
      </c>
      <c r="O1863" s="355">
        <f t="shared" ref="O1863" si="1230">O1864</f>
        <v>0</v>
      </c>
      <c r="P1863" s="355">
        <f t="shared" ref="P1863" si="1231">P1864</f>
        <v>0</v>
      </c>
      <c r="Q1863" s="355">
        <f t="shared" ref="Q1863" si="1232">Q1864</f>
        <v>0</v>
      </c>
      <c r="R1863" s="355">
        <f t="shared" si="1227"/>
        <v>0</v>
      </c>
      <c r="S1863" s="30"/>
    </row>
    <row r="1864" spans="1:19" s="6" customFormat="1" ht="15">
      <c r="A1864" s="544"/>
      <c r="B1864" s="530"/>
      <c r="C1864" s="455"/>
      <c r="D1864" s="455"/>
      <c r="E1864" s="458"/>
      <c r="F1864" s="458"/>
      <c r="G1864" s="458"/>
      <c r="H1864" s="458"/>
      <c r="I1864" s="225" t="s">
        <v>25</v>
      </c>
      <c r="J1864" s="470"/>
      <c r="K1864" s="98" t="s">
        <v>26</v>
      </c>
      <c r="L1864" s="106"/>
      <c r="M1864" s="106"/>
      <c r="N1864" s="358">
        <v>0</v>
      </c>
      <c r="O1864" s="357">
        <v>0</v>
      </c>
      <c r="P1864" s="357">
        <v>0</v>
      </c>
      <c r="Q1864" s="358">
        <v>0</v>
      </c>
      <c r="R1864" s="355">
        <f t="shared" si="1227"/>
        <v>0</v>
      </c>
      <c r="S1864" s="30"/>
    </row>
    <row r="1865" spans="1:19" s="6" customFormat="1" ht="25.5">
      <c r="A1865" s="544"/>
      <c r="B1865" s="530"/>
      <c r="C1865" s="455"/>
      <c r="D1865" s="455"/>
      <c r="E1865" s="458"/>
      <c r="F1865" s="458"/>
      <c r="G1865" s="458"/>
      <c r="H1865" s="458"/>
      <c r="I1865" s="226" t="s">
        <v>27</v>
      </c>
      <c r="J1865" s="470"/>
      <c r="K1865" s="227" t="s">
        <v>131</v>
      </c>
      <c r="L1865" s="227"/>
      <c r="M1865" s="227"/>
      <c r="N1865" s="355">
        <f t="shared" ref="N1865" si="1233">N1866</f>
        <v>0</v>
      </c>
      <c r="O1865" s="355">
        <f t="shared" ref="O1865" si="1234">O1866</f>
        <v>1.0940000000000001</v>
      </c>
      <c r="P1865" s="355">
        <f t="shared" ref="P1865" si="1235">P1866</f>
        <v>1.4</v>
      </c>
      <c r="Q1865" s="355">
        <f t="shared" ref="Q1865" si="1236">Q1866</f>
        <v>0</v>
      </c>
      <c r="R1865" s="355">
        <f t="shared" si="1227"/>
        <v>2.4939999999999998</v>
      </c>
      <c r="S1865" s="230"/>
    </row>
    <row r="1866" spans="1:19" s="6" customFormat="1" ht="15">
      <c r="A1866" s="544"/>
      <c r="B1866" s="530"/>
      <c r="C1866" s="455"/>
      <c r="D1866" s="455"/>
      <c r="E1866" s="458"/>
      <c r="F1866" s="458"/>
      <c r="G1866" s="458"/>
      <c r="H1866" s="458"/>
      <c r="I1866" s="204" t="s">
        <v>25</v>
      </c>
      <c r="J1866" s="470"/>
      <c r="K1866" s="229" t="s">
        <v>26</v>
      </c>
      <c r="L1866" s="229"/>
      <c r="M1866" s="229"/>
      <c r="N1866" s="357">
        <v>0</v>
      </c>
      <c r="O1866" s="357">
        <v>1.0940000000000001</v>
      </c>
      <c r="P1866" s="357">
        <v>1.4</v>
      </c>
      <c r="Q1866" s="357">
        <v>0</v>
      </c>
      <c r="R1866" s="355">
        <f t="shared" si="1227"/>
        <v>2.4939999999999998</v>
      </c>
      <c r="S1866" s="231"/>
    </row>
    <row r="1867" spans="1:19" s="6" customFormat="1" ht="15" customHeight="1">
      <c r="A1867" s="544">
        <v>8</v>
      </c>
      <c r="B1867" s="530" t="s">
        <v>393</v>
      </c>
      <c r="C1867" s="455"/>
      <c r="D1867" s="455"/>
      <c r="E1867" s="458"/>
      <c r="F1867" s="458"/>
      <c r="G1867" s="458"/>
      <c r="H1867" s="458"/>
      <c r="I1867" s="198" t="s">
        <v>22</v>
      </c>
      <c r="J1867" s="470">
        <v>124</v>
      </c>
      <c r="K1867" s="66"/>
      <c r="L1867" s="66"/>
      <c r="M1867" s="66"/>
      <c r="N1867" s="354">
        <f>N1868+N1871+N1873+N1878+N1876</f>
        <v>0</v>
      </c>
      <c r="O1867" s="354">
        <f>O1868+O1871+O1873+O1878+O1876</f>
        <v>47.636833000000003</v>
      </c>
      <c r="P1867" s="354">
        <f t="shared" ref="P1867:Q1867" si="1237">P1868+P1871+P1873+P1878+P1876</f>
        <v>111.184996</v>
      </c>
      <c r="Q1867" s="354">
        <f t="shared" si="1237"/>
        <v>114.08911400000001</v>
      </c>
      <c r="R1867" s="354">
        <f t="shared" si="1227"/>
        <v>272.91094300000003</v>
      </c>
      <c r="S1867" s="41"/>
    </row>
    <row r="1868" spans="1:19" s="6" customFormat="1" ht="38.25">
      <c r="A1868" s="544"/>
      <c r="B1868" s="530"/>
      <c r="C1868" s="455"/>
      <c r="D1868" s="455"/>
      <c r="E1868" s="458"/>
      <c r="F1868" s="458"/>
      <c r="G1868" s="458"/>
      <c r="H1868" s="458"/>
      <c r="I1868" s="216" t="s">
        <v>179</v>
      </c>
      <c r="J1868" s="470"/>
      <c r="K1868" s="55" t="s">
        <v>24</v>
      </c>
      <c r="L1868" s="55"/>
      <c r="M1868" s="55"/>
      <c r="N1868" s="355">
        <f>N1869+N1870</f>
        <v>0</v>
      </c>
      <c r="O1868" s="355">
        <f>O1869+O1870</f>
        <v>29.5761</v>
      </c>
      <c r="P1868" s="355">
        <f t="shared" ref="P1868" si="1238">P1869+P1870</f>
        <v>85.531000000000006</v>
      </c>
      <c r="Q1868" s="355">
        <f t="shared" ref="Q1868" si="1239">Q1869+Q1870</f>
        <v>96.669114000000008</v>
      </c>
      <c r="R1868" s="355">
        <f t="shared" ref="R1868:R1873" si="1240">Q1868+P1868+O1868+N1868</f>
        <v>211.77621400000001</v>
      </c>
      <c r="S1868" s="33"/>
    </row>
    <row r="1869" spans="1:19" s="6" customFormat="1" ht="15">
      <c r="A1869" s="544"/>
      <c r="B1869" s="530"/>
      <c r="C1869" s="455"/>
      <c r="D1869" s="455"/>
      <c r="E1869" s="458"/>
      <c r="F1869" s="458"/>
      <c r="G1869" s="458"/>
      <c r="H1869" s="458"/>
      <c r="I1869" s="204" t="s">
        <v>25</v>
      </c>
      <c r="J1869" s="470"/>
      <c r="K1869" s="98" t="s">
        <v>26</v>
      </c>
      <c r="L1869" s="98"/>
      <c r="M1869" s="98"/>
      <c r="N1869" s="357">
        <v>0</v>
      </c>
      <c r="O1869" s="357">
        <v>29.154800000000002</v>
      </c>
      <c r="P1869" s="357">
        <v>74.887</v>
      </c>
      <c r="Q1869" s="357">
        <v>95.67</v>
      </c>
      <c r="R1869" s="355">
        <f t="shared" si="1240"/>
        <v>199.71180000000001</v>
      </c>
      <c r="S1869" s="33"/>
    </row>
    <row r="1870" spans="1:19" s="6" customFormat="1" ht="25.5">
      <c r="A1870" s="544"/>
      <c r="B1870" s="530"/>
      <c r="C1870" s="455"/>
      <c r="D1870" s="455"/>
      <c r="E1870" s="458"/>
      <c r="F1870" s="458"/>
      <c r="G1870" s="458"/>
      <c r="H1870" s="458"/>
      <c r="I1870" s="204" t="s">
        <v>348</v>
      </c>
      <c r="J1870" s="470"/>
      <c r="K1870" s="98" t="s">
        <v>147</v>
      </c>
      <c r="L1870" s="98"/>
      <c r="M1870" s="98"/>
      <c r="N1870" s="357">
        <v>0</v>
      </c>
      <c r="O1870" s="357">
        <v>0.42130000000000001</v>
      </c>
      <c r="P1870" s="357">
        <v>10.644</v>
      </c>
      <c r="Q1870" s="357">
        <v>0.99911399999999995</v>
      </c>
      <c r="R1870" s="355">
        <f t="shared" si="1240"/>
        <v>12.064414000000001</v>
      </c>
      <c r="S1870" s="33"/>
    </row>
    <row r="1871" spans="1:19" s="6" customFormat="1" ht="25.5">
      <c r="A1871" s="544"/>
      <c r="B1871" s="530"/>
      <c r="C1871" s="455"/>
      <c r="D1871" s="455"/>
      <c r="E1871" s="458"/>
      <c r="F1871" s="458"/>
      <c r="G1871" s="458"/>
      <c r="H1871" s="458"/>
      <c r="I1871" s="216" t="s">
        <v>149</v>
      </c>
      <c r="J1871" s="470"/>
      <c r="K1871" s="55" t="s">
        <v>39</v>
      </c>
      <c r="L1871" s="55"/>
      <c r="M1871" s="55"/>
      <c r="N1871" s="355">
        <f>N1872</f>
        <v>0</v>
      </c>
      <c r="O1871" s="355">
        <f>O1872</f>
        <v>0.62990000000000002</v>
      </c>
      <c r="P1871" s="355">
        <f>P1872</f>
        <v>1.74</v>
      </c>
      <c r="Q1871" s="355">
        <f>Q1872</f>
        <v>2.17</v>
      </c>
      <c r="R1871" s="355">
        <f t="shared" si="1240"/>
        <v>4.5399000000000003</v>
      </c>
      <c r="S1871" s="33"/>
    </row>
    <row r="1872" spans="1:19" s="6" customFormat="1" ht="15">
      <c r="A1872" s="544"/>
      <c r="B1872" s="530"/>
      <c r="C1872" s="455"/>
      <c r="D1872" s="455"/>
      <c r="E1872" s="458"/>
      <c r="F1872" s="458"/>
      <c r="G1872" s="458"/>
      <c r="H1872" s="458"/>
      <c r="I1872" s="188" t="s">
        <v>25</v>
      </c>
      <c r="J1872" s="470"/>
      <c r="K1872" s="98" t="s">
        <v>26</v>
      </c>
      <c r="L1872" s="98"/>
      <c r="M1872" s="98"/>
      <c r="N1872" s="357">
        <v>0</v>
      </c>
      <c r="O1872" s="357">
        <v>0.62990000000000002</v>
      </c>
      <c r="P1872" s="357">
        <v>1.74</v>
      </c>
      <c r="Q1872" s="357">
        <v>2.17</v>
      </c>
      <c r="R1872" s="355">
        <f t="shared" si="1240"/>
        <v>4.5399000000000003</v>
      </c>
      <c r="S1872" s="33"/>
    </row>
    <row r="1873" spans="1:19" s="6" customFormat="1" ht="25.5">
      <c r="A1873" s="544"/>
      <c r="B1873" s="530"/>
      <c r="C1873" s="455"/>
      <c r="D1873" s="455"/>
      <c r="E1873" s="458"/>
      <c r="F1873" s="458"/>
      <c r="G1873" s="458"/>
      <c r="H1873" s="458"/>
      <c r="I1873" s="216" t="s">
        <v>182</v>
      </c>
      <c r="J1873" s="470"/>
      <c r="K1873" s="55" t="s">
        <v>35</v>
      </c>
      <c r="L1873" s="55"/>
      <c r="M1873" s="55"/>
      <c r="N1873" s="355">
        <f>N1875+N1874</f>
        <v>0</v>
      </c>
      <c r="O1873" s="355">
        <f>O1875+O1874</f>
        <v>17.430833000000003</v>
      </c>
      <c r="P1873" s="355">
        <f t="shared" ref="P1873" si="1241">P1875+P1874</f>
        <v>22.914000000000001</v>
      </c>
      <c r="Q1873" s="355">
        <f t="shared" ref="Q1873" si="1242">Q1875+Q1874</f>
        <v>12.002000000000001</v>
      </c>
      <c r="R1873" s="355">
        <f t="shared" si="1240"/>
        <v>52.346833000000004</v>
      </c>
      <c r="S1873" s="33"/>
    </row>
    <row r="1874" spans="1:19" s="6" customFormat="1" ht="15">
      <c r="A1874" s="544"/>
      <c r="B1874" s="530"/>
      <c r="C1874" s="455"/>
      <c r="D1874" s="455"/>
      <c r="E1874" s="458"/>
      <c r="F1874" s="458"/>
      <c r="G1874" s="458"/>
      <c r="H1874" s="458"/>
      <c r="I1874" s="188" t="s">
        <v>25</v>
      </c>
      <c r="J1874" s="470"/>
      <c r="K1874" s="98" t="s">
        <v>26</v>
      </c>
      <c r="L1874" s="98"/>
      <c r="M1874" s="98"/>
      <c r="N1874" s="357">
        <v>0</v>
      </c>
      <c r="O1874" s="357">
        <v>1.0345660000000001</v>
      </c>
      <c r="P1874" s="357">
        <v>3.35</v>
      </c>
      <c r="Q1874" s="357">
        <v>12.002000000000001</v>
      </c>
      <c r="R1874" s="357">
        <v>0</v>
      </c>
      <c r="S1874" s="30"/>
    </row>
    <row r="1875" spans="1:19" s="6" customFormat="1" ht="25.5">
      <c r="A1875" s="544"/>
      <c r="B1875" s="530"/>
      <c r="C1875" s="455"/>
      <c r="D1875" s="455"/>
      <c r="E1875" s="458"/>
      <c r="F1875" s="458"/>
      <c r="G1875" s="458"/>
      <c r="H1875" s="458"/>
      <c r="I1875" s="204" t="s">
        <v>348</v>
      </c>
      <c r="J1875" s="470"/>
      <c r="K1875" s="98" t="s">
        <v>147</v>
      </c>
      <c r="L1875" s="106"/>
      <c r="M1875" s="106"/>
      <c r="N1875" s="358">
        <v>0</v>
      </c>
      <c r="O1875" s="357">
        <v>16.396267000000002</v>
      </c>
      <c r="P1875" s="357">
        <v>19.564</v>
      </c>
      <c r="Q1875" s="357">
        <v>0</v>
      </c>
      <c r="R1875" s="355">
        <f t="shared" ref="R1875:R1880" si="1243">Q1875+P1875+O1875+N1875</f>
        <v>35.960267000000002</v>
      </c>
      <c r="S1875" s="30"/>
    </row>
    <row r="1876" spans="1:19" s="6" customFormat="1" ht="51">
      <c r="A1876" s="544"/>
      <c r="B1876" s="530"/>
      <c r="C1876" s="455"/>
      <c r="D1876" s="455"/>
      <c r="E1876" s="458"/>
      <c r="F1876" s="458"/>
      <c r="G1876" s="458"/>
      <c r="H1876" s="458"/>
      <c r="I1876" s="228" t="s">
        <v>299</v>
      </c>
      <c r="J1876" s="470"/>
      <c r="K1876" s="227" t="s">
        <v>186</v>
      </c>
      <c r="L1876" s="227"/>
      <c r="M1876" s="227"/>
      <c r="N1876" s="355">
        <f t="shared" ref="N1876" si="1244">N1877</f>
        <v>0</v>
      </c>
      <c r="O1876" s="355">
        <f t="shared" ref="O1876" si="1245">O1877</f>
        <v>0</v>
      </c>
      <c r="P1876" s="355">
        <f t="shared" ref="P1876" si="1246">P1877</f>
        <v>0</v>
      </c>
      <c r="Q1876" s="355">
        <f t="shared" ref="Q1876" si="1247">Q1877</f>
        <v>0</v>
      </c>
      <c r="R1876" s="355">
        <f t="shared" si="1243"/>
        <v>0</v>
      </c>
      <c r="S1876" s="30"/>
    </row>
    <row r="1877" spans="1:19" s="6" customFormat="1" ht="15">
      <c r="A1877" s="544"/>
      <c r="B1877" s="530"/>
      <c r="C1877" s="455"/>
      <c r="D1877" s="455"/>
      <c r="E1877" s="458"/>
      <c r="F1877" s="458"/>
      <c r="G1877" s="458"/>
      <c r="H1877" s="458"/>
      <c r="I1877" s="225" t="s">
        <v>25</v>
      </c>
      <c r="J1877" s="470"/>
      <c r="K1877" s="98" t="s">
        <v>26</v>
      </c>
      <c r="L1877" s="106"/>
      <c r="M1877" s="106"/>
      <c r="N1877" s="358">
        <v>0</v>
      </c>
      <c r="O1877" s="357">
        <v>0</v>
      </c>
      <c r="P1877" s="357">
        <v>0</v>
      </c>
      <c r="Q1877" s="358">
        <v>0</v>
      </c>
      <c r="R1877" s="355">
        <f t="shared" si="1243"/>
        <v>0</v>
      </c>
      <c r="S1877" s="30"/>
    </row>
    <row r="1878" spans="1:19" s="6" customFormat="1" ht="25.5">
      <c r="A1878" s="544"/>
      <c r="B1878" s="530"/>
      <c r="C1878" s="455"/>
      <c r="D1878" s="455"/>
      <c r="E1878" s="458"/>
      <c r="F1878" s="458"/>
      <c r="G1878" s="458"/>
      <c r="H1878" s="458"/>
      <c r="I1878" s="226" t="s">
        <v>27</v>
      </c>
      <c r="J1878" s="470"/>
      <c r="K1878" s="227" t="s">
        <v>131</v>
      </c>
      <c r="L1878" s="227"/>
      <c r="M1878" s="227"/>
      <c r="N1878" s="355">
        <f t="shared" ref="N1878" si="1248">N1879</f>
        <v>0</v>
      </c>
      <c r="O1878" s="355">
        <f t="shared" ref="O1878" si="1249">O1879</f>
        <v>0</v>
      </c>
      <c r="P1878" s="355">
        <f t="shared" ref="P1878" si="1250">P1879</f>
        <v>0.999996</v>
      </c>
      <c r="Q1878" s="355">
        <f t="shared" ref="Q1878" si="1251">Q1879</f>
        <v>3.2480000000000002</v>
      </c>
      <c r="R1878" s="355">
        <f t="shared" si="1243"/>
        <v>4.2479960000000005</v>
      </c>
      <c r="S1878" s="230"/>
    </row>
    <row r="1879" spans="1:19" s="6" customFormat="1" ht="15">
      <c r="A1879" s="544"/>
      <c r="B1879" s="530"/>
      <c r="C1879" s="455"/>
      <c r="D1879" s="455"/>
      <c r="E1879" s="458"/>
      <c r="F1879" s="458"/>
      <c r="G1879" s="458"/>
      <c r="H1879" s="458"/>
      <c r="I1879" s="204" t="s">
        <v>25</v>
      </c>
      <c r="J1879" s="470"/>
      <c r="K1879" s="229" t="s">
        <v>26</v>
      </c>
      <c r="L1879" s="229"/>
      <c r="M1879" s="229"/>
      <c r="N1879" s="357">
        <v>0</v>
      </c>
      <c r="O1879" s="357">
        <v>0</v>
      </c>
      <c r="P1879" s="357">
        <v>0.999996</v>
      </c>
      <c r="Q1879" s="357">
        <v>3.2480000000000002</v>
      </c>
      <c r="R1879" s="355">
        <f t="shared" si="1243"/>
        <v>4.2479960000000005</v>
      </c>
      <c r="S1879" s="231"/>
    </row>
    <row r="1880" spans="1:19" s="6" customFormat="1" ht="15" customHeight="1">
      <c r="A1880" s="544">
        <v>9</v>
      </c>
      <c r="B1880" s="530" t="s">
        <v>394</v>
      </c>
      <c r="C1880" s="455"/>
      <c r="D1880" s="455"/>
      <c r="E1880" s="458"/>
      <c r="F1880" s="458"/>
      <c r="G1880" s="458"/>
      <c r="H1880" s="458"/>
      <c r="I1880" s="198" t="s">
        <v>22</v>
      </c>
      <c r="J1880" s="470">
        <v>124</v>
      </c>
      <c r="K1880" s="66"/>
      <c r="L1880" s="66"/>
      <c r="M1880" s="66"/>
      <c r="N1880" s="354">
        <f>N1881+N1884+N1890+N1888+N1886</f>
        <v>0</v>
      </c>
      <c r="O1880" s="354">
        <f t="shared" ref="O1880:Q1880" si="1252">O1881+O1884+O1890+O1888+O1886</f>
        <v>52.058999999999997</v>
      </c>
      <c r="P1880" s="354">
        <f t="shared" si="1252"/>
        <v>89.030695999999992</v>
      </c>
      <c r="Q1880" s="354">
        <f t="shared" si="1252"/>
        <v>108.185821</v>
      </c>
      <c r="R1880" s="354">
        <f t="shared" si="1243"/>
        <v>249.27551700000001</v>
      </c>
      <c r="S1880" s="41"/>
    </row>
    <row r="1881" spans="1:19" s="6" customFormat="1" ht="38.25">
      <c r="A1881" s="544"/>
      <c r="B1881" s="530"/>
      <c r="C1881" s="455"/>
      <c r="D1881" s="455"/>
      <c r="E1881" s="458"/>
      <c r="F1881" s="458"/>
      <c r="G1881" s="458"/>
      <c r="H1881" s="458"/>
      <c r="I1881" s="216" t="s">
        <v>179</v>
      </c>
      <c r="J1881" s="470"/>
      <c r="K1881" s="55" t="s">
        <v>24</v>
      </c>
      <c r="L1881" s="55"/>
      <c r="M1881" s="55"/>
      <c r="N1881" s="355">
        <f>N1882+N1883</f>
        <v>0</v>
      </c>
      <c r="O1881" s="355">
        <f t="shared" ref="O1881:Q1881" si="1253">O1882+O1883</f>
        <v>36.158000000000001</v>
      </c>
      <c r="P1881" s="355">
        <f t="shared" si="1253"/>
        <v>75.673999999999992</v>
      </c>
      <c r="Q1881" s="355">
        <f t="shared" si="1253"/>
        <v>99.822000000000003</v>
      </c>
      <c r="R1881" s="355">
        <f t="shared" ref="R1881:R1892" si="1254">Q1881+P1881+O1881+N1881</f>
        <v>211.654</v>
      </c>
      <c r="S1881" s="33"/>
    </row>
    <row r="1882" spans="1:19" s="6" customFormat="1" ht="15">
      <c r="A1882" s="544"/>
      <c r="B1882" s="530"/>
      <c r="C1882" s="455"/>
      <c r="D1882" s="455"/>
      <c r="E1882" s="458"/>
      <c r="F1882" s="458"/>
      <c r="G1882" s="458"/>
      <c r="H1882" s="458"/>
      <c r="I1882" s="204" t="s">
        <v>25</v>
      </c>
      <c r="J1882" s="470"/>
      <c r="K1882" s="98" t="s">
        <v>26</v>
      </c>
      <c r="L1882" s="98"/>
      <c r="M1882" s="98"/>
      <c r="N1882" s="357">
        <v>0</v>
      </c>
      <c r="O1882" s="357">
        <v>28.933</v>
      </c>
      <c r="P1882" s="357">
        <v>63.698999999999998</v>
      </c>
      <c r="Q1882" s="357">
        <v>98.822000000000003</v>
      </c>
      <c r="R1882" s="355">
        <f t="shared" si="1254"/>
        <v>191.45400000000001</v>
      </c>
      <c r="S1882" s="33"/>
    </row>
    <row r="1883" spans="1:19" s="6" customFormat="1" ht="15">
      <c r="A1883" s="544"/>
      <c r="B1883" s="530"/>
      <c r="C1883" s="455"/>
      <c r="D1883" s="455"/>
      <c r="E1883" s="458"/>
      <c r="F1883" s="458"/>
      <c r="G1883" s="458"/>
      <c r="H1883" s="458"/>
      <c r="J1883" s="470"/>
      <c r="K1883" s="98" t="s">
        <v>147</v>
      </c>
      <c r="L1883" s="98"/>
      <c r="M1883" s="98"/>
      <c r="N1883" s="357">
        <v>0</v>
      </c>
      <c r="O1883" s="357">
        <v>7.2249999999999996</v>
      </c>
      <c r="P1883" s="357">
        <v>11.975</v>
      </c>
      <c r="Q1883" s="357">
        <v>1</v>
      </c>
      <c r="R1883" s="355">
        <f t="shared" si="1254"/>
        <v>20.2</v>
      </c>
      <c r="S1883" s="33"/>
    </row>
    <row r="1884" spans="1:19" s="6" customFormat="1" ht="25.5">
      <c r="A1884" s="544"/>
      <c r="B1884" s="530"/>
      <c r="C1884" s="455"/>
      <c r="D1884" s="455"/>
      <c r="E1884" s="458"/>
      <c r="F1884" s="458"/>
      <c r="G1884" s="458"/>
      <c r="H1884" s="458"/>
      <c r="I1884" s="216" t="s">
        <v>149</v>
      </c>
      <c r="J1884" s="470"/>
      <c r="K1884" s="55" t="s">
        <v>39</v>
      </c>
      <c r="L1884" s="55"/>
      <c r="M1884" s="55"/>
      <c r="N1884" s="355">
        <f>N1885</f>
        <v>0</v>
      </c>
      <c r="O1884" s="355">
        <f>O1885</f>
        <v>1</v>
      </c>
      <c r="P1884" s="355">
        <f>P1885</f>
        <v>1.3320000000000001</v>
      </c>
      <c r="Q1884" s="355">
        <f>Q1885</f>
        <v>1.7769999999999999</v>
      </c>
      <c r="R1884" s="355">
        <f t="shared" si="1254"/>
        <v>4.109</v>
      </c>
      <c r="S1884" s="33"/>
    </row>
    <row r="1885" spans="1:19" s="6" customFormat="1" ht="15">
      <c r="A1885" s="544"/>
      <c r="B1885" s="530"/>
      <c r="C1885" s="455"/>
      <c r="D1885" s="455"/>
      <c r="E1885" s="458"/>
      <c r="F1885" s="458"/>
      <c r="G1885" s="458"/>
      <c r="H1885" s="458"/>
      <c r="I1885" s="188" t="s">
        <v>25</v>
      </c>
      <c r="J1885" s="470"/>
      <c r="K1885" s="98" t="s">
        <v>26</v>
      </c>
      <c r="L1885" s="98"/>
      <c r="M1885" s="98"/>
      <c r="N1885" s="357">
        <v>0</v>
      </c>
      <c r="O1885" s="357">
        <v>1</v>
      </c>
      <c r="P1885" s="357">
        <v>1.3320000000000001</v>
      </c>
      <c r="Q1885" s="357">
        <v>1.7769999999999999</v>
      </c>
      <c r="R1885" s="355">
        <f t="shared" si="1254"/>
        <v>4.109</v>
      </c>
      <c r="S1885" s="33"/>
    </row>
    <row r="1886" spans="1:19" s="6" customFormat="1" ht="25.5">
      <c r="A1886" s="544"/>
      <c r="B1886" s="530"/>
      <c r="C1886" s="455"/>
      <c r="D1886" s="455"/>
      <c r="E1886" s="458"/>
      <c r="F1886" s="458"/>
      <c r="G1886" s="458"/>
      <c r="H1886" s="458"/>
      <c r="I1886" s="216" t="s">
        <v>182</v>
      </c>
      <c r="J1886" s="470"/>
      <c r="K1886" s="55" t="s">
        <v>35</v>
      </c>
      <c r="L1886" s="55"/>
      <c r="M1886" s="55"/>
      <c r="N1886" s="355">
        <f>N1887</f>
        <v>0</v>
      </c>
      <c r="O1886" s="355">
        <f>O1887</f>
        <v>14.141</v>
      </c>
      <c r="P1886" s="355">
        <f>P1887</f>
        <v>0</v>
      </c>
      <c r="Q1886" s="355">
        <f>Q1887</f>
        <v>0.39</v>
      </c>
      <c r="R1886" s="355">
        <f t="shared" si="1254"/>
        <v>14.531000000000001</v>
      </c>
      <c r="S1886" s="33"/>
    </row>
    <row r="1887" spans="1:19" s="6" customFormat="1" ht="25.5">
      <c r="A1887" s="544"/>
      <c r="B1887" s="530"/>
      <c r="C1887" s="455"/>
      <c r="D1887" s="455"/>
      <c r="E1887" s="458"/>
      <c r="F1887" s="458"/>
      <c r="G1887" s="458"/>
      <c r="H1887" s="458"/>
      <c r="I1887" s="204" t="s">
        <v>348</v>
      </c>
      <c r="J1887" s="470"/>
      <c r="K1887" s="98" t="s">
        <v>147</v>
      </c>
      <c r="L1887" s="98"/>
      <c r="M1887" s="98"/>
      <c r="N1887" s="357">
        <v>0</v>
      </c>
      <c r="O1887" s="357">
        <v>14.141</v>
      </c>
      <c r="P1887" s="357">
        <v>0</v>
      </c>
      <c r="Q1887" s="357">
        <v>0.39</v>
      </c>
      <c r="R1887" s="355">
        <f t="shared" si="1254"/>
        <v>14.531000000000001</v>
      </c>
      <c r="S1887" s="33"/>
    </row>
    <row r="1888" spans="1:19" s="6" customFormat="1" ht="51">
      <c r="A1888" s="544"/>
      <c r="B1888" s="530"/>
      <c r="C1888" s="455"/>
      <c r="D1888" s="455"/>
      <c r="E1888" s="458"/>
      <c r="F1888" s="458"/>
      <c r="G1888" s="458"/>
      <c r="H1888" s="458"/>
      <c r="I1888" s="228" t="s">
        <v>299</v>
      </c>
      <c r="J1888" s="470"/>
      <c r="K1888" s="55" t="s">
        <v>186</v>
      </c>
      <c r="L1888" s="55"/>
      <c r="M1888" s="55"/>
      <c r="N1888" s="355">
        <f>N1889</f>
        <v>0</v>
      </c>
      <c r="O1888" s="355">
        <f>O1889</f>
        <v>0</v>
      </c>
      <c r="P1888" s="355">
        <f>P1889</f>
        <v>10.572975</v>
      </c>
      <c r="Q1888" s="355">
        <f>Q1889</f>
        <v>0</v>
      </c>
      <c r="R1888" s="355">
        <f t="shared" si="1254"/>
        <v>10.572975</v>
      </c>
      <c r="S1888" s="33"/>
    </row>
    <row r="1889" spans="1:19" s="6" customFormat="1" ht="15">
      <c r="A1889" s="544"/>
      <c r="B1889" s="530"/>
      <c r="C1889" s="455"/>
      <c r="D1889" s="455"/>
      <c r="E1889" s="458"/>
      <c r="F1889" s="458"/>
      <c r="G1889" s="458"/>
      <c r="H1889" s="458"/>
      <c r="I1889" s="188" t="s">
        <v>25</v>
      </c>
      <c r="J1889" s="470"/>
      <c r="K1889" s="98" t="s">
        <v>26</v>
      </c>
      <c r="L1889" s="98"/>
      <c r="M1889" s="98"/>
      <c r="N1889" s="357">
        <v>0</v>
      </c>
      <c r="O1889" s="357">
        <v>0</v>
      </c>
      <c r="P1889" s="357">
        <v>10.572975</v>
      </c>
      <c r="Q1889" s="357">
        <v>0</v>
      </c>
      <c r="R1889" s="355">
        <f t="shared" si="1254"/>
        <v>10.572975</v>
      </c>
      <c r="S1889" s="33"/>
    </row>
    <row r="1890" spans="1:19" s="6" customFormat="1" ht="25.5">
      <c r="A1890" s="544"/>
      <c r="B1890" s="530"/>
      <c r="C1890" s="455"/>
      <c r="D1890" s="455"/>
      <c r="E1890" s="458"/>
      <c r="F1890" s="458"/>
      <c r="G1890" s="458"/>
      <c r="H1890" s="458"/>
      <c r="I1890" s="226" t="s">
        <v>27</v>
      </c>
      <c r="J1890" s="470"/>
      <c r="K1890" s="227" t="s">
        <v>131</v>
      </c>
      <c r="L1890" s="227"/>
      <c r="M1890" s="227"/>
      <c r="N1890" s="355">
        <f t="shared" ref="N1890:Q1890" si="1255">N1891</f>
        <v>0</v>
      </c>
      <c r="O1890" s="355">
        <f t="shared" si="1255"/>
        <v>0.76</v>
      </c>
      <c r="P1890" s="355">
        <f t="shared" si="1255"/>
        <v>1.451721</v>
      </c>
      <c r="Q1890" s="355">
        <f t="shared" si="1255"/>
        <v>6.1968209999999999</v>
      </c>
      <c r="R1890" s="355">
        <f t="shared" si="1254"/>
        <v>8.4085420000000006</v>
      </c>
      <c r="S1890" s="230"/>
    </row>
    <row r="1891" spans="1:19" s="6" customFormat="1" ht="15">
      <c r="A1891" s="544"/>
      <c r="B1891" s="530"/>
      <c r="C1891" s="455"/>
      <c r="D1891" s="455"/>
      <c r="E1891" s="458"/>
      <c r="F1891" s="458"/>
      <c r="G1891" s="458"/>
      <c r="H1891" s="458"/>
      <c r="I1891" s="204" t="s">
        <v>25</v>
      </c>
      <c r="J1891" s="470"/>
      <c r="K1891" s="229" t="s">
        <v>26</v>
      </c>
      <c r="L1891" s="229"/>
      <c r="M1891" s="229"/>
      <c r="N1891" s="357">
        <v>0</v>
      </c>
      <c r="O1891" s="357">
        <v>0.76</v>
      </c>
      <c r="P1891" s="357">
        <v>1.451721</v>
      </c>
      <c r="Q1891" s="357">
        <v>6.1968209999999999</v>
      </c>
      <c r="R1891" s="355">
        <f t="shared" si="1254"/>
        <v>8.4085420000000006</v>
      </c>
      <c r="S1891" s="231"/>
    </row>
    <row r="1892" spans="1:19" s="6" customFormat="1" ht="15" customHeight="1">
      <c r="A1892" s="544">
        <v>10</v>
      </c>
      <c r="B1892" s="530" t="s">
        <v>395</v>
      </c>
      <c r="C1892" s="455"/>
      <c r="D1892" s="455"/>
      <c r="E1892" s="458"/>
      <c r="F1892" s="458"/>
      <c r="G1892" s="458"/>
      <c r="H1892" s="458"/>
      <c r="I1892" s="198" t="s">
        <v>22</v>
      </c>
      <c r="J1892" s="470">
        <v>124</v>
      </c>
      <c r="K1892" s="66"/>
      <c r="L1892" s="66"/>
      <c r="M1892" s="66"/>
      <c r="N1892" s="354">
        <f>N1893+N1898+N1903+N1896+N1900</f>
        <v>0</v>
      </c>
      <c r="O1892" s="354">
        <f t="shared" ref="O1892:Q1892" si="1256">O1893+O1898+O1903+O1896+O1900</f>
        <v>28.704000000000001</v>
      </c>
      <c r="P1892" s="354">
        <f t="shared" si="1256"/>
        <v>77.715000000000003</v>
      </c>
      <c r="Q1892" s="354">
        <f t="shared" si="1256"/>
        <v>110.60899999999999</v>
      </c>
      <c r="R1892" s="354">
        <f t="shared" si="1254"/>
        <v>217.02800000000002</v>
      </c>
      <c r="S1892" s="41"/>
    </row>
    <row r="1893" spans="1:19" s="6" customFormat="1" ht="38.25">
      <c r="A1893" s="544"/>
      <c r="B1893" s="530"/>
      <c r="C1893" s="455"/>
      <c r="D1893" s="455"/>
      <c r="E1893" s="458"/>
      <c r="F1893" s="458"/>
      <c r="G1893" s="458"/>
      <c r="H1893" s="458"/>
      <c r="I1893" s="216" t="s">
        <v>179</v>
      </c>
      <c r="J1893" s="470"/>
      <c r="K1893" s="55" t="s">
        <v>24</v>
      </c>
      <c r="L1893" s="55"/>
      <c r="M1893" s="55"/>
      <c r="N1893" s="355">
        <f>N1894+N1895</f>
        <v>0</v>
      </c>
      <c r="O1893" s="355">
        <f t="shared" ref="O1893" si="1257">O1894+O1895</f>
        <v>27.904</v>
      </c>
      <c r="P1893" s="355">
        <f t="shared" ref="P1893" si="1258">P1894+P1895</f>
        <v>73.496000000000009</v>
      </c>
      <c r="Q1893" s="355">
        <f t="shared" ref="Q1893" si="1259">Q1894+Q1895</f>
        <v>81.111999999999995</v>
      </c>
      <c r="R1893" s="355">
        <f t="shared" ref="R1893:R1902" si="1260">Q1893+P1893+O1893+N1893</f>
        <v>182.512</v>
      </c>
      <c r="S1893" s="33"/>
    </row>
    <row r="1894" spans="1:19" s="6" customFormat="1" ht="15">
      <c r="A1894" s="544"/>
      <c r="B1894" s="530"/>
      <c r="C1894" s="455"/>
      <c r="D1894" s="455"/>
      <c r="E1894" s="458"/>
      <c r="F1894" s="458"/>
      <c r="G1894" s="458"/>
      <c r="H1894" s="458"/>
      <c r="I1894" s="204" t="s">
        <v>25</v>
      </c>
      <c r="J1894" s="470"/>
      <c r="K1894" s="98" t="s">
        <v>26</v>
      </c>
      <c r="L1894" s="98"/>
      <c r="M1894" s="98"/>
      <c r="N1894" s="357">
        <v>0</v>
      </c>
      <c r="O1894" s="357">
        <v>25.181000000000001</v>
      </c>
      <c r="P1894" s="357">
        <v>63.371000000000002</v>
      </c>
      <c r="Q1894" s="357">
        <v>80.111999999999995</v>
      </c>
      <c r="R1894" s="355">
        <f t="shared" si="1260"/>
        <v>168.66400000000002</v>
      </c>
      <c r="S1894" s="33"/>
    </row>
    <row r="1895" spans="1:19" s="6" customFormat="1" ht="25.5">
      <c r="A1895" s="544"/>
      <c r="B1895" s="530"/>
      <c r="C1895" s="455"/>
      <c r="D1895" s="455"/>
      <c r="E1895" s="458"/>
      <c r="F1895" s="458"/>
      <c r="G1895" s="458"/>
      <c r="H1895" s="458"/>
      <c r="I1895" s="204" t="s">
        <v>348</v>
      </c>
      <c r="J1895" s="470"/>
      <c r="K1895" s="98" t="s">
        <v>147</v>
      </c>
      <c r="L1895" s="98"/>
      <c r="M1895" s="98"/>
      <c r="N1895" s="357">
        <v>0</v>
      </c>
      <c r="O1895" s="357">
        <v>2.7229999999999999</v>
      </c>
      <c r="P1895" s="357">
        <v>10.125</v>
      </c>
      <c r="Q1895" s="357">
        <v>1</v>
      </c>
      <c r="R1895" s="355">
        <f t="shared" si="1260"/>
        <v>13.847999999999999</v>
      </c>
      <c r="S1895" s="33"/>
    </row>
    <row r="1896" spans="1:19" s="6" customFormat="1" ht="25.5">
      <c r="A1896" s="544"/>
      <c r="B1896" s="530"/>
      <c r="C1896" s="455"/>
      <c r="D1896" s="455"/>
      <c r="E1896" s="458"/>
      <c r="F1896" s="458"/>
      <c r="G1896" s="458"/>
      <c r="H1896" s="458"/>
      <c r="I1896" s="216" t="s">
        <v>181</v>
      </c>
      <c r="J1896" s="470"/>
      <c r="K1896" s="55" t="s">
        <v>90</v>
      </c>
      <c r="L1896" s="55"/>
      <c r="M1896" s="55"/>
      <c r="N1896" s="355">
        <f>N1897</f>
        <v>0</v>
      </c>
      <c r="O1896" s="355">
        <f>O1897</f>
        <v>0</v>
      </c>
      <c r="P1896" s="355">
        <f>P1897</f>
        <v>0</v>
      </c>
      <c r="Q1896" s="355">
        <f>Q1897</f>
        <v>0</v>
      </c>
      <c r="R1896" s="355">
        <f t="shared" si="1260"/>
        <v>0</v>
      </c>
      <c r="S1896" s="33"/>
    </row>
    <row r="1897" spans="1:19" s="6" customFormat="1" ht="15">
      <c r="A1897" s="544"/>
      <c r="B1897" s="530"/>
      <c r="C1897" s="455"/>
      <c r="D1897" s="455"/>
      <c r="E1897" s="458"/>
      <c r="F1897" s="458"/>
      <c r="G1897" s="458"/>
      <c r="H1897" s="458"/>
      <c r="I1897" s="204" t="s">
        <v>25</v>
      </c>
      <c r="J1897" s="470"/>
      <c r="K1897" s="98" t="s">
        <v>26</v>
      </c>
      <c r="L1897" s="98"/>
      <c r="M1897" s="98"/>
      <c r="N1897" s="357">
        <v>0</v>
      </c>
      <c r="O1897" s="357">
        <v>0</v>
      </c>
      <c r="P1897" s="357">
        <v>0</v>
      </c>
      <c r="Q1897" s="357">
        <v>0</v>
      </c>
      <c r="R1897" s="355">
        <f t="shared" si="1260"/>
        <v>0</v>
      </c>
      <c r="S1897" s="33"/>
    </row>
    <row r="1898" spans="1:19" s="6" customFormat="1" ht="25.5">
      <c r="A1898" s="544"/>
      <c r="B1898" s="530"/>
      <c r="C1898" s="455"/>
      <c r="D1898" s="455"/>
      <c r="E1898" s="458"/>
      <c r="F1898" s="458"/>
      <c r="G1898" s="458"/>
      <c r="H1898" s="458"/>
      <c r="I1898" s="216" t="s">
        <v>149</v>
      </c>
      <c r="J1898" s="470"/>
      <c r="K1898" s="55" t="s">
        <v>39</v>
      </c>
      <c r="L1898" s="55"/>
      <c r="M1898" s="55"/>
      <c r="N1898" s="355">
        <f>N1899</f>
        <v>0</v>
      </c>
      <c r="O1898" s="355">
        <f>O1899</f>
        <v>0.3</v>
      </c>
      <c r="P1898" s="355">
        <f>P1899</f>
        <v>1</v>
      </c>
      <c r="Q1898" s="355">
        <f>Q1899</f>
        <v>0.75700000000000001</v>
      </c>
      <c r="R1898" s="355">
        <f t="shared" si="1260"/>
        <v>2.0569999999999999</v>
      </c>
      <c r="S1898" s="33"/>
    </row>
    <row r="1899" spans="1:19" s="6" customFormat="1" ht="15">
      <c r="A1899" s="544"/>
      <c r="B1899" s="530"/>
      <c r="C1899" s="455"/>
      <c r="D1899" s="455"/>
      <c r="E1899" s="458"/>
      <c r="F1899" s="458"/>
      <c r="G1899" s="458"/>
      <c r="H1899" s="458"/>
      <c r="I1899" s="188" t="s">
        <v>25</v>
      </c>
      <c r="J1899" s="470"/>
      <c r="K1899" s="98" t="s">
        <v>26</v>
      </c>
      <c r="L1899" s="98"/>
      <c r="M1899" s="98"/>
      <c r="N1899" s="357">
        <v>0</v>
      </c>
      <c r="O1899" s="357">
        <v>0.3</v>
      </c>
      <c r="P1899" s="357">
        <v>1</v>
      </c>
      <c r="Q1899" s="357">
        <v>0.75700000000000001</v>
      </c>
      <c r="R1899" s="355">
        <f t="shared" si="1260"/>
        <v>2.0569999999999999</v>
      </c>
      <c r="S1899" s="33"/>
    </row>
    <row r="1900" spans="1:19" s="6" customFormat="1" ht="25.5">
      <c r="A1900" s="544"/>
      <c r="B1900" s="530"/>
      <c r="C1900" s="455"/>
      <c r="D1900" s="455"/>
      <c r="E1900" s="458"/>
      <c r="F1900" s="458"/>
      <c r="G1900" s="458"/>
      <c r="H1900" s="458"/>
      <c r="I1900" s="216" t="s">
        <v>182</v>
      </c>
      <c r="J1900" s="470"/>
      <c r="K1900" s="55" t="s">
        <v>35</v>
      </c>
      <c r="L1900" s="98"/>
      <c r="M1900" s="98"/>
      <c r="N1900" s="355">
        <f>N1901+N1902</f>
        <v>0</v>
      </c>
      <c r="O1900" s="355">
        <f t="shared" ref="O1900:Q1900" si="1261">O1901+O1902</f>
        <v>0</v>
      </c>
      <c r="P1900" s="355">
        <f t="shared" si="1261"/>
        <v>0</v>
      </c>
      <c r="Q1900" s="355">
        <f t="shared" si="1261"/>
        <v>27.74</v>
      </c>
      <c r="R1900" s="355">
        <f t="shared" si="1260"/>
        <v>27.74</v>
      </c>
      <c r="S1900" s="330"/>
    </row>
    <row r="1901" spans="1:19" s="6" customFormat="1" ht="15.75" customHeight="1">
      <c r="A1901" s="544"/>
      <c r="B1901" s="530"/>
      <c r="C1901" s="455"/>
      <c r="D1901" s="455"/>
      <c r="E1901" s="458"/>
      <c r="F1901" s="458"/>
      <c r="G1901" s="458"/>
      <c r="H1901" s="458"/>
      <c r="I1901" s="188" t="s">
        <v>25</v>
      </c>
      <c r="J1901" s="470"/>
      <c r="K1901" s="98" t="s">
        <v>26</v>
      </c>
      <c r="L1901" s="98"/>
      <c r="M1901" s="98"/>
      <c r="N1901" s="357">
        <v>0</v>
      </c>
      <c r="O1901" s="357">
        <v>0</v>
      </c>
      <c r="P1901" s="357">
        <v>0</v>
      </c>
      <c r="Q1901" s="357">
        <v>17.2</v>
      </c>
      <c r="R1901" s="355">
        <f t="shared" si="1260"/>
        <v>17.2</v>
      </c>
      <c r="S1901" s="330"/>
    </row>
    <row r="1902" spans="1:19" s="6" customFormat="1" ht="15.75" customHeight="1">
      <c r="A1902" s="544"/>
      <c r="B1902" s="530"/>
      <c r="C1902" s="455"/>
      <c r="D1902" s="455"/>
      <c r="E1902" s="458"/>
      <c r="F1902" s="458"/>
      <c r="G1902" s="458"/>
      <c r="H1902" s="458"/>
      <c r="I1902" s="204" t="s">
        <v>348</v>
      </c>
      <c r="J1902" s="470"/>
      <c r="K1902" s="98" t="s">
        <v>147</v>
      </c>
      <c r="L1902" s="98"/>
      <c r="M1902" s="98"/>
      <c r="N1902" s="357">
        <v>0</v>
      </c>
      <c r="O1902" s="357">
        <v>0</v>
      </c>
      <c r="P1902" s="357">
        <v>0</v>
      </c>
      <c r="Q1902" s="357">
        <v>10.54</v>
      </c>
      <c r="R1902" s="355">
        <f t="shared" si="1260"/>
        <v>10.54</v>
      </c>
      <c r="S1902" s="330"/>
    </row>
    <row r="1903" spans="1:19" s="6" customFormat="1" ht="25.5">
      <c r="A1903" s="544"/>
      <c r="B1903" s="530"/>
      <c r="C1903" s="455"/>
      <c r="D1903" s="455"/>
      <c r="E1903" s="458"/>
      <c r="F1903" s="458"/>
      <c r="G1903" s="458"/>
      <c r="H1903" s="458"/>
      <c r="I1903" s="226" t="s">
        <v>27</v>
      </c>
      <c r="J1903" s="470"/>
      <c r="K1903" s="55" t="s">
        <v>131</v>
      </c>
      <c r="L1903" s="227"/>
      <c r="M1903" s="227"/>
      <c r="N1903" s="355">
        <f t="shared" ref="N1903" si="1262">N1904</f>
        <v>0</v>
      </c>
      <c r="O1903" s="355">
        <f t="shared" ref="O1903" si="1263">O1904</f>
        <v>0.5</v>
      </c>
      <c r="P1903" s="355">
        <f t="shared" ref="P1903" si="1264">P1904</f>
        <v>3.2189999999999999</v>
      </c>
      <c r="Q1903" s="355">
        <f t="shared" ref="Q1903" si="1265">Q1904</f>
        <v>1</v>
      </c>
      <c r="R1903" s="355">
        <f t="shared" ref="R1903:R1905" si="1266">Q1903+P1903+O1903+N1903</f>
        <v>4.7189999999999994</v>
      </c>
      <c r="S1903" s="230"/>
    </row>
    <row r="1904" spans="1:19" s="6" customFormat="1" ht="15">
      <c r="A1904" s="544"/>
      <c r="B1904" s="530"/>
      <c r="C1904" s="455"/>
      <c r="D1904" s="455"/>
      <c r="E1904" s="458"/>
      <c r="F1904" s="458"/>
      <c r="G1904" s="458"/>
      <c r="H1904" s="458"/>
      <c r="I1904" s="204" t="s">
        <v>25</v>
      </c>
      <c r="J1904" s="470"/>
      <c r="K1904" s="229" t="s">
        <v>26</v>
      </c>
      <c r="L1904" s="229"/>
      <c r="M1904" s="229"/>
      <c r="N1904" s="357">
        <v>0</v>
      </c>
      <c r="O1904" s="357">
        <v>0.5</v>
      </c>
      <c r="P1904" s="357">
        <v>3.2189999999999999</v>
      </c>
      <c r="Q1904" s="357">
        <v>1</v>
      </c>
      <c r="R1904" s="355">
        <f t="shared" si="1266"/>
        <v>4.7189999999999994</v>
      </c>
      <c r="S1904" s="231"/>
    </row>
    <row r="1905" spans="1:19" s="6" customFormat="1" ht="15" customHeight="1">
      <c r="A1905" s="544">
        <v>11</v>
      </c>
      <c r="B1905" s="530" t="s">
        <v>396</v>
      </c>
      <c r="C1905" s="455"/>
      <c r="D1905" s="455"/>
      <c r="E1905" s="458"/>
      <c r="F1905" s="458"/>
      <c r="G1905" s="458"/>
      <c r="H1905" s="458"/>
      <c r="I1905" s="198" t="s">
        <v>22</v>
      </c>
      <c r="J1905" s="470">
        <v>124</v>
      </c>
      <c r="K1905" s="66"/>
      <c r="L1905" s="66"/>
      <c r="M1905" s="66"/>
      <c r="N1905" s="354">
        <f>N1906+N1909+N1911+N1915+N1913</f>
        <v>0</v>
      </c>
      <c r="O1905" s="354">
        <f t="shared" ref="O1905:Q1905" si="1267">O1906+O1909+O1911+O1915+O1913</f>
        <v>34.839999999999996</v>
      </c>
      <c r="P1905" s="354">
        <f t="shared" si="1267"/>
        <v>145.59199899999999</v>
      </c>
      <c r="Q1905" s="354">
        <f t="shared" si="1267"/>
        <v>151.47</v>
      </c>
      <c r="R1905" s="354">
        <f t="shared" si="1266"/>
        <v>331.90199899999999</v>
      </c>
      <c r="S1905" s="41"/>
    </row>
    <row r="1906" spans="1:19" s="6" customFormat="1" ht="38.25">
      <c r="A1906" s="544"/>
      <c r="B1906" s="530"/>
      <c r="C1906" s="455"/>
      <c r="D1906" s="455"/>
      <c r="E1906" s="458"/>
      <c r="F1906" s="458"/>
      <c r="G1906" s="458"/>
      <c r="H1906" s="458"/>
      <c r="I1906" s="216" t="s">
        <v>179</v>
      </c>
      <c r="J1906" s="470"/>
      <c r="K1906" s="55" t="s">
        <v>24</v>
      </c>
      <c r="L1906" s="55"/>
      <c r="M1906" s="55"/>
      <c r="N1906" s="355">
        <f>N1907+N1908</f>
        <v>0</v>
      </c>
      <c r="O1906" s="355">
        <f t="shared" ref="O1906:Q1906" si="1268">O1907+O1908</f>
        <v>33.838999999999999</v>
      </c>
      <c r="P1906" s="355">
        <f t="shared" si="1268"/>
        <v>93.582999999999998</v>
      </c>
      <c r="Q1906" s="355">
        <f t="shared" si="1268"/>
        <v>114.262</v>
      </c>
      <c r="R1906" s="355">
        <f t="shared" ref="R1906:R1911" si="1269">Q1906+P1906+O1906+N1906</f>
        <v>241.684</v>
      </c>
      <c r="S1906" s="33"/>
    </row>
    <row r="1907" spans="1:19" s="6" customFormat="1" ht="15">
      <c r="A1907" s="544"/>
      <c r="B1907" s="530"/>
      <c r="C1907" s="455"/>
      <c r="D1907" s="455"/>
      <c r="E1907" s="458"/>
      <c r="F1907" s="458"/>
      <c r="G1907" s="458"/>
      <c r="H1907" s="458"/>
      <c r="I1907" s="204" t="s">
        <v>25</v>
      </c>
      <c r="J1907" s="470"/>
      <c r="K1907" s="98" t="s">
        <v>26</v>
      </c>
      <c r="L1907" s="98"/>
      <c r="M1907" s="98"/>
      <c r="N1907" s="357">
        <v>0</v>
      </c>
      <c r="O1907" s="357">
        <v>27.11</v>
      </c>
      <c r="P1907" s="357">
        <v>80.644999999999996</v>
      </c>
      <c r="Q1907" s="357">
        <v>113.262</v>
      </c>
      <c r="R1907" s="355">
        <f t="shared" si="1269"/>
        <v>221.017</v>
      </c>
      <c r="S1907" s="33"/>
    </row>
    <row r="1908" spans="1:19" s="6" customFormat="1" ht="25.5">
      <c r="A1908" s="544"/>
      <c r="B1908" s="530"/>
      <c r="C1908" s="455"/>
      <c r="D1908" s="455"/>
      <c r="E1908" s="458"/>
      <c r="F1908" s="458"/>
      <c r="G1908" s="458"/>
      <c r="H1908" s="458"/>
      <c r="I1908" s="204" t="s">
        <v>348</v>
      </c>
      <c r="J1908" s="470"/>
      <c r="K1908" s="98" t="s">
        <v>147</v>
      </c>
      <c r="L1908" s="98"/>
      <c r="M1908" s="98"/>
      <c r="N1908" s="357">
        <v>0</v>
      </c>
      <c r="O1908" s="357">
        <v>6.7290000000000001</v>
      </c>
      <c r="P1908" s="357">
        <v>12.938000000000001</v>
      </c>
      <c r="Q1908" s="357">
        <v>1</v>
      </c>
      <c r="R1908" s="355">
        <f t="shared" si="1269"/>
        <v>20.667000000000002</v>
      </c>
      <c r="S1908" s="33"/>
    </row>
    <row r="1909" spans="1:19" s="6" customFormat="1" ht="25.5">
      <c r="A1909" s="544"/>
      <c r="B1909" s="530"/>
      <c r="C1909" s="455"/>
      <c r="D1909" s="455"/>
      <c r="E1909" s="458"/>
      <c r="F1909" s="458"/>
      <c r="G1909" s="458"/>
      <c r="H1909" s="458"/>
      <c r="I1909" s="216" t="s">
        <v>149</v>
      </c>
      <c r="J1909" s="470"/>
      <c r="K1909" s="55" t="s">
        <v>39</v>
      </c>
      <c r="L1909" s="55"/>
      <c r="M1909" s="55"/>
      <c r="N1909" s="355">
        <f>N1910</f>
        <v>0</v>
      </c>
      <c r="O1909" s="355">
        <f>O1910</f>
        <v>1.0009999999999999</v>
      </c>
      <c r="P1909" s="355">
        <f>P1910</f>
        <v>7.2</v>
      </c>
      <c r="Q1909" s="355">
        <f>Q1910</f>
        <v>7</v>
      </c>
      <c r="R1909" s="355">
        <f t="shared" si="1269"/>
        <v>15.200999999999999</v>
      </c>
      <c r="S1909" s="33"/>
    </row>
    <row r="1910" spans="1:19" s="6" customFormat="1" ht="15">
      <c r="A1910" s="544"/>
      <c r="B1910" s="530"/>
      <c r="C1910" s="455"/>
      <c r="D1910" s="455"/>
      <c r="E1910" s="458"/>
      <c r="F1910" s="458"/>
      <c r="G1910" s="458"/>
      <c r="H1910" s="458"/>
      <c r="I1910" s="188" t="s">
        <v>25</v>
      </c>
      <c r="J1910" s="470"/>
      <c r="K1910" s="98" t="s">
        <v>26</v>
      </c>
      <c r="L1910" s="98"/>
      <c r="M1910" s="98"/>
      <c r="N1910" s="357">
        <v>0</v>
      </c>
      <c r="O1910" s="357">
        <v>1.0009999999999999</v>
      </c>
      <c r="P1910" s="357">
        <v>7.2</v>
      </c>
      <c r="Q1910" s="357">
        <v>7</v>
      </c>
      <c r="R1910" s="355">
        <f t="shared" si="1269"/>
        <v>15.200999999999999</v>
      </c>
      <c r="S1910" s="33"/>
    </row>
    <row r="1911" spans="1:19" s="6" customFormat="1" ht="25.5">
      <c r="A1911" s="544"/>
      <c r="B1911" s="530"/>
      <c r="C1911" s="455"/>
      <c r="D1911" s="455"/>
      <c r="E1911" s="458"/>
      <c r="F1911" s="458"/>
      <c r="G1911" s="458"/>
      <c r="H1911" s="458"/>
      <c r="I1911" s="216" t="s">
        <v>182</v>
      </c>
      <c r="J1911" s="470"/>
      <c r="K1911" s="55" t="s">
        <v>35</v>
      </c>
      <c r="L1911" s="55"/>
      <c r="M1911" s="55"/>
      <c r="N1911" s="355">
        <f>N1912</f>
        <v>0</v>
      </c>
      <c r="O1911" s="355">
        <f t="shared" ref="O1911:Q1911" si="1270">O1912</f>
        <v>0</v>
      </c>
      <c r="P1911" s="355">
        <f t="shared" si="1270"/>
        <v>18.859000000000002</v>
      </c>
      <c r="Q1911" s="355">
        <f t="shared" si="1270"/>
        <v>17.507000000000001</v>
      </c>
      <c r="R1911" s="355">
        <f t="shared" si="1269"/>
        <v>36.366</v>
      </c>
      <c r="S1911" s="33"/>
    </row>
    <row r="1912" spans="1:19" s="6" customFormat="1" ht="15">
      <c r="A1912" s="544"/>
      <c r="B1912" s="530"/>
      <c r="C1912" s="455"/>
      <c r="D1912" s="455"/>
      <c r="E1912" s="458"/>
      <c r="F1912" s="458"/>
      <c r="G1912" s="458"/>
      <c r="H1912" s="458"/>
      <c r="I1912" s="188" t="s">
        <v>25</v>
      </c>
      <c r="J1912" s="470"/>
      <c r="K1912" s="98" t="s">
        <v>26</v>
      </c>
      <c r="L1912" s="98"/>
      <c r="M1912" s="98"/>
      <c r="N1912" s="357">
        <v>0</v>
      </c>
      <c r="O1912" s="357">
        <v>0</v>
      </c>
      <c r="P1912" s="357">
        <v>18.859000000000002</v>
      </c>
      <c r="Q1912" s="357">
        <v>17.507000000000001</v>
      </c>
      <c r="R1912" s="357">
        <v>0</v>
      </c>
      <c r="S1912" s="30"/>
    </row>
    <row r="1913" spans="1:19" s="6" customFormat="1" ht="51">
      <c r="A1913" s="544"/>
      <c r="B1913" s="530"/>
      <c r="C1913" s="455"/>
      <c r="D1913" s="455"/>
      <c r="E1913" s="458"/>
      <c r="F1913" s="458"/>
      <c r="G1913" s="458"/>
      <c r="H1913" s="458"/>
      <c r="I1913" s="228" t="s">
        <v>299</v>
      </c>
      <c r="J1913" s="470"/>
      <c r="K1913" s="227" t="s">
        <v>186</v>
      </c>
      <c r="L1913" s="227"/>
      <c r="M1913" s="227"/>
      <c r="N1913" s="355">
        <f t="shared" ref="N1913:Q1913" si="1271">N1914</f>
        <v>0</v>
      </c>
      <c r="O1913" s="355">
        <f t="shared" si="1271"/>
        <v>0</v>
      </c>
      <c r="P1913" s="355">
        <f t="shared" si="1271"/>
        <v>17.925000000000001</v>
      </c>
      <c r="Q1913" s="355">
        <f t="shared" si="1271"/>
        <v>10</v>
      </c>
      <c r="R1913" s="355">
        <f t="shared" ref="R1913:R1917" si="1272">Q1913+P1913+O1913+N1913</f>
        <v>27.925000000000001</v>
      </c>
      <c r="S1913" s="30"/>
    </row>
    <row r="1914" spans="1:19" s="6" customFormat="1" ht="15">
      <c r="A1914" s="544"/>
      <c r="B1914" s="530"/>
      <c r="C1914" s="455"/>
      <c r="D1914" s="455"/>
      <c r="E1914" s="458"/>
      <c r="F1914" s="458"/>
      <c r="G1914" s="458"/>
      <c r="H1914" s="458"/>
      <c r="I1914" s="225" t="s">
        <v>25</v>
      </c>
      <c r="J1914" s="470"/>
      <c r="K1914" s="98" t="s">
        <v>26</v>
      </c>
      <c r="L1914" s="106"/>
      <c r="M1914" s="106"/>
      <c r="N1914" s="358">
        <v>0</v>
      </c>
      <c r="O1914" s="357">
        <v>0</v>
      </c>
      <c r="P1914" s="357">
        <v>17.925000000000001</v>
      </c>
      <c r="Q1914" s="358">
        <v>10</v>
      </c>
      <c r="R1914" s="355">
        <f t="shared" si="1272"/>
        <v>27.925000000000001</v>
      </c>
      <c r="S1914" s="30"/>
    </row>
    <row r="1915" spans="1:19" s="6" customFormat="1" ht="25.5">
      <c r="A1915" s="544"/>
      <c r="B1915" s="530"/>
      <c r="C1915" s="455"/>
      <c r="D1915" s="455"/>
      <c r="E1915" s="458"/>
      <c r="F1915" s="458"/>
      <c r="G1915" s="458"/>
      <c r="H1915" s="458"/>
      <c r="I1915" s="226" t="s">
        <v>27</v>
      </c>
      <c r="J1915" s="470"/>
      <c r="K1915" s="227" t="s">
        <v>131</v>
      </c>
      <c r="L1915" s="227"/>
      <c r="M1915" s="227"/>
      <c r="N1915" s="355">
        <f t="shared" ref="N1915:Q1915" si="1273">N1916</f>
        <v>0</v>
      </c>
      <c r="O1915" s="355">
        <f t="shared" si="1273"/>
        <v>0</v>
      </c>
      <c r="P1915" s="355">
        <f t="shared" si="1273"/>
        <v>8.0249989999999993</v>
      </c>
      <c r="Q1915" s="355">
        <f t="shared" si="1273"/>
        <v>2.7010000000000001</v>
      </c>
      <c r="R1915" s="355">
        <f t="shared" si="1272"/>
        <v>10.725999</v>
      </c>
      <c r="S1915" s="230"/>
    </row>
    <row r="1916" spans="1:19" s="6" customFormat="1" ht="15">
      <c r="A1916" s="544"/>
      <c r="B1916" s="530"/>
      <c r="C1916" s="455"/>
      <c r="D1916" s="455"/>
      <c r="E1916" s="458"/>
      <c r="F1916" s="458"/>
      <c r="G1916" s="458"/>
      <c r="H1916" s="458"/>
      <c r="I1916" s="204" t="s">
        <v>25</v>
      </c>
      <c r="J1916" s="470"/>
      <c r="K1916" s="229" t="s">
        <v>26</v>
      </c>
      <c r="L1916" s="229"/>
      <c r="M1916" s="229"/>
      <c r="N1916" s="357">
        <v>0</v>
      </c>
      <c r="O1916" s="357">
        <v>0</v>
      </c>
      <c r="P1916" s="357">
        <v>8.0249989999999993</v>
      </c>
      <c r="Q1916" s="357">
        <v>2.7010000000000001</v>
      </c>
      <c r="R1916" s="355">
        <f t="shared" si="1272"/>
        <v>10.725999</v>
      </c>
      <c r="S1916" s="231"/>
    </row>
    <row r="1917" spans="1:19" s="6" customFormat="1" ht="15" customHeight="1">
      <c r="A1917" s="544">
        <v>12</v>
      </c>
      <c r="B1917" s="530" t="s">
        <v>397</v>
      </c>
      <c r="C1917" s="455"/>
      <c r="D1917" s="455"/>
      <c r="E1917" s="458"/>
      <c r="F1917" s="458"/>
      <c r="G1917" s="458"/>
      <c r="H1917" s="458"/>
      <c r="I1917" s="198" t="s">
        <v>22</v>
      </c>
      <c r="J1917" s="470">
        <v>124</v>
      </c>
      <c r="K1917" s="66"/>
      <c r="L1917" s="66"/>
      <c r="M1917" s="66"/>
      <c r="N1917" s="354">
        <f>N1918+N1921+N1923+N1927+N1925</f>
        <v>0</v>
      </c>
      <c r="O1917" s="354">
        <f>O1918+O1921+O1923+O1927+O1925</f>
        <v>46.131</v>
      </c>
      <c r="P1917" s="354">
        <f t="shared" ref="P1917" si="1274">P1918+P1921+P1923+P1927+P1925</f>
        <v>123.68871900000001</v>
      </c>
      <c r="Q1917" s="354">
        <f t="shared" ref="Q1917" si="1275">Q1918+Q1921+Q1923+Q1927+Q1925</f>
        <v>138.55699999999999</v>
      </c>
      <c r="R1917" s="354">
        <f t="shared" si="1272"/>
        <v>308.37671899999998</v>
      </c>
      <c r="S1917" s="41"/>
    </row>
    <row r="1918" spans="1:19" s="6" customFormat="1" ht="38.25">
      <c r="A1918" s="544"/>
      <c r="B1918" s="530"/>
      <c r="C1918" s="455"/>
      <c r="D1918" s="455"/>
      <c r="E1918" s="458"/>
      <c r="F1918" s="458"/>
      <c r="G1918" s="458"/>
      <c r="H1918" s="458"/>
      <c r="I1918" s="216" t="s">
        <v>179</v>
      </c>
      <c r="J1918" s="470"/>
      <c r="K1918" s="55" t="s">
        <v>24</v>
      </c>
      <c r="L1918" s="55"/>
      <c r="M1918" s="55"/>
      <c r="N1918" s="355">
        <f>N1919+N1920</f>
        <v>0</v>
      </c>
      <c r="O1918" s="355">
        <f t="shared" ref="O1918:Q1918" si="1276">O1919+O1920</f>
        <v>30.9392</v>
      </c>
      <c r="P1918" s="355">
        <f t="shared" si="1276"/>
        <v>76.384</v>
      </c>
      <c r="Q1918" s="355">
        <f t="shared" si="1276"/>
        <v>98.287999999999997</v>
      </c>
      <c r="R1918" s="355">
        <f t="shared" ref="R1918:R1923" si="1277">Q1918+P1918+O1918+N1918</f>
        <v>205.6112</v>
      </c>
      <c r="S1918" s="33"/>
    </row>
    <row r="1919" spans="1:19" s="6" customFormat="1" ht="15">
      <c r="A1919" s="544"/>
      <c r="B1919" s="530"/>
      <c r="C1919" s="455"/>
      <c r="D1919" s="455"/>
      <c r="E1919" s="458"/>
      <c r="F1919" s="458"/>
      <c r="G1919" s="458"/>
      <c r="H1919" s="458"/>
      <c r="I1919" s="204" t="s">
        <v>25</v>
      </c>
      <c r="J1919" s="470"/>
      <c r="K1919" s="98" t="s">
        <v>26</v>
      </c>
      <c r="L1919" s="98"/>
      <c r="M1919" s="98"/>
      <c r="N1919" s="357">
        <v>0</v>
      </c>
      <c r="O1919" s="357">
        <v>30.9392</v>
      </c>
      <c r="P1919" s="357">
        <v>65.766999999999996</v>
      </c>
      <c r="Q1919" s="357">
        <v>97.287999999999997</v>
      </c>
      <c r="R1919" s="355">
        <f t="shared" si="1277"/>
        <v>193.99420000000001</v>
      </c>
      <c r="S1919" s="33"/>
    </row>
    <row r="1920" spans="1:19" s="6" customFormat="1" ht="25.5">
      <c r="A1920" s="544"/>
      <c r="B1920" s="530"/>
      <c r="C1920" s="455"/>
      <c r="D1920" s="455"/>
      <c r="E1920" s="458"/>
      <c r="F1920" s="458"/>
      <c r="G1920" s="458"/>
      <c r="H1920" s="458"/>
      <c r="I1920" s="204" t="s">
        <v>348</v>
      </c>
      <c r="J1920" s="470"/>
      <c r="K1920" s="98" t="s">
        <v>147</v>
      </c>
      <c r="L1920" s="98"/>
      <c r="M1920" s="98"/>
      <c r="N1920" s="357">
        <v>0</v>
      </c>
      <c r="O1920" s="357">
        <v>0</v>
      </c>
      <c r="P1920" s="357">
        <v>10.617000000000001</v>
      </c>
      <c r="Q1920" s="357">
        <v>1</v>
      </c>
      <c r="R1920" s="355">
        <f t="shared" si="1277"/>
        <v>11.617000000000001</v>
      </c>
      <c r="S1920" s="33"/>
    </row>
    <row r="1921" spans="1:19" s="6" customFormat="1" ht="25.5">
      <c r="A1921" s="544"/>
      <c r="B1921" s="530"/>
      <c r="C1921" s="455"/>
      <c r="D1921" s="455"/>
      <c r="E1921" s="458"/>
      <c r="F1921" s="458"/>
      <c r="G1921" s="458"/>
      <c r="H1921" s="458"/>
      <c r="I1921" s="216" t="s">
        <v>149</v>
      </c>
      <c r="J1921" s="470"/>
      <c r="K1921" s="55" t="s">
        <v>39</v>
      </c>
      <c r="L1921" s="55"/>
      <c r="M1921" s="55"/>
      <c r="N1921" s="355">
        <f>N1922</f>
        <v>0</v>
      </c>
      <c r="O1921" s="355">
        <f>O1922</f>
        <v>5.2080000000000002</v>
      </c>
      <c r="P1921" s="355">
        <f>P1922</f>
        <v>8.3970000000000002</v>
      </c>
      <c r="Q1921" s="355">
        <f>Q1922</f>
        <v>8.15</v>
      </c>
      <c r="R1921" s="355">
        <f t="shared" si="1277"/>
        <v>21.755000000000003</v>
      </c>
      <c r="S1921" s="33"/>
    </row>
    <row r="1922" spans="1:19" s="6" customFormat="1" ht="15">
      <c r="A1922" s="544"/>
      <c r="B1922" s="530"/>
      <c r="C1922" s="455"/>
      <c r="D1922" s="455"/>
      <c r="E1922" s="458"/>
      <c r="F1922" s="458"/>
      <c r="G1922" s="458"/>
      <c r="H1922" s="458"/>
      <c r="I1922" s="188" t="s">
        <v>25</v>
      </c>
      <c r="J1922" s="470"/>
      <c r="K1922" s="98" t="s">
        <v>26</v>
      </c>
      <c r="L1922" s="98"/>
      <c r="M1922" s="98"/>
      <c r="N1922" s="357">
        <v>0</v>
      </c>
      <c r="O1922" s="357">
        <v>5.2080000000000002</v>
      </c>
      <c r="P1922" s="357">
        <v>8.3970000000000002</v>
      </c>
      <c r="Q1922" s="357">
        <v>8.15</v>
      </c>
      <c r="R1922" s="355">
        <f t="shared" si="1277"/>
        <v>21.755000000000003</v>
      </c>
      <c r="S1922" s="33"/>
    </row>
    <row r="1923" spans="1:19" s="6" customFormat="1" ht="25.5">
      <c r="A1923" s="544"/>
      <c r="B1923" s="530"/>
      <c r="C1923" s="455"/>
      <c r="D1923" s="455"/>
      <c r="E1923" s="458"/>
      <c r="F1923" s="458"/>
      <c r="G1923" s="458"/>
      <c r="H1923" s="458"/>
      <c r="I1923" s="216" t="s">
        <v>182</v>
      </c>
      <c r="J1923" s="470"/>
      <c r="K1923" s="55" t="s">
        <v>35</v>
      </c>
      <c r="L1923" s="55"/>
      <c r="M1923" s="55"/>
      <c r="N1923" s="355">
        <f>N1924</f>
        <v>0</v>
      </c>
      <c r="O1923" s="355">
        <f t="shared" ref="O1923" si="1278">O1924</f>
        <v>9.9838000000000005</v>
      </c>
      <c r="P1923" s="355">
        <f t="shared" ref="P1923" si="1279">P1924</f>
        <v>7.625</v>
      </c>
      <c r="Q1923" s="355">
        <f t="shared" ref="Q1923" si="1280">Q1924</f>
        <v>15.095000000000001</v>
      </c>
      <c r="R1923" s="355">
        <f t="shared" si="1277"/>
        <v>32.703800000000001</v>
      </c>
      <c r="S1923" s="33"/>
    </row>
    <row r="1924" spans="1:19" s="6" customFormat="1" ht="15">
      <c r="A1924" s="544"/>
      <c r="B1924" s="530"/>
      <c r="C1924" s="455"/>
      <c r="D1924" s="455"/>
      <c r="E1924" s="458"/>
      <c r="F1924" s="458"/>
      <c r="G1924" s="458"/>
      <c r="H1924" s="458"/>
      <c r="I1924" s="188" t="s">
        <v>25</v>
      </c>
      <c r="J1924" s="470"/>
      <c r="K1924" s="98" t="s">
        <v>26</v>
      </c>
      <c r="L1924" s="98"/>
      <c r="M1924" s="98"/>
      <c r="N1924" s="357">
        <v>0</v>
      </c>
      <c r="O1924" s="357">
        <v>9.9838000000000005</v>
      </c>
      <c r="P1924" s="357">
        <v>7.625</v>
      </c>
      <c r="Q1924" s="357">
        <v>15.095000000000001</v>
      </c>
      <c r="R1924" s="357">
        <v>0</v>
      </c>
      <c r="S1924" s="30"/>
    </row>
    <row r="1925" spans="1:19" s="6" customFormat="1" ht="51">
      <c r="A1925" s="544"/>
      <c r="B1925" s="530"/>
      <c r="C1925" s="455"/>
      <c r="D1925" s="455"/>
      <c r="E1925" s="458"/>
      <c r="F1925" s="458"/>
      <c r="G1925" s="458"/>
      <c r="H1925" s="458"/>
      <c r="I1925" s="228" t="s">
        <v>299</v>
      </c>
      <c r="J1925" s="470"/>
      <c r="K1925" s="227" t="s">
        <v>186</v>
      </c>
      <c r="L1925" s="227"/>
      <c r="M1925" s="227"/>
      <c r="N1925" s="355">
        <f t="shared" ref="N1925:Q1925" si="1281">N1926</f>
        <v>0</v>
      </c>
      <c r="O1925" s="355">
        <f t="shared" si="1281"/>
        <v>0</v>
      </c>
      <c r="P1925" s="355">
        <f t="shared" si="1281"/>
        <v>2.550719</v>
      </c>
      <c r="Q1925" s="355">
        <f t="shared" si="1281"/>
        <v>2.577</v>
      </c>
      <c r="R1925" s="355">
        <f t="shared" ref="R1925:R1944" si="1282">Q1925+P1925+O1925+N1925</f>
        <v>5.1277189999999999</v>
      </c>
      <c r="S1925" s="30"/>
    </row>
    <row r="1926" spans="1:19" s="6" customFormat="1" ht="15">
      <c r="A1926" s="544"/>
      <c r="B1926" s="530"/>
      <c r="C1926" s="455"/>
      <c r="D1926" s="455"/>
      <c r="E1926" s="458"/>
      <c r="F1926" s="458"/>
      <c r="G1926" s="458"/>
      <c r="H1926" s="458"/>
      <c r="I1926" s="225" t="s">
        <v>25</v>
      </c>
      <c r="J1926" s="470"/>
      <c r="K1926" s="98" t="s">
        <v>26</v>
      </c>
      <c r="L1926" s="106"/>
      <c r="M1926" s="106"/>
      <c r="N1926" s="358">
        <v>0</v>
      </c>
      <c r="O1926" s="357">
        <v>0</v>
      </c>
      <c r="P1926" s="357">
        <v>2.550719</v>
      </c>
      <c r="Q1926" s="358">
        <v>2.577</v>
      </c>
      <c r="R1926" s="355">
        <f t="shared" si="1282"/>
        <v>5.1277189999999999</v>
      </c>
      <c r="S1926" s="30"/>
    </row>
    <row r="1927" spans="1:19" s="6" customFormat="1" ht="25.5">
      <c r="A1927" s="544"/>
      <c r="B1927" s="530"/>
      <c r="C1927" s="455"/>
      <c r="D1927" s="455"/>
      <c r="E1927" s="458"/>
      <c r="F1927" s="458"/>
      <c r="G1927" s="458"/>
      <c r="H1927" s="458"/>
      <c r="I1927" s="226" t="s">
        <v>27</v>
      </c>
      <c r="J1927" s="470"/>
      <c r="K1927" s="227" t="s">
        <v>131</v>
      </c>
      <c r="L1927" s="227"/>
      <c r="M1927" s="227"/>
      <c r="N1927" s="355">
        <f t="shared" ref="N1927:Q1927" si="1283">N1928</f>
        <v>0</v>
      </c>
      <c r="O1927" s="355">
        <f t="shared" si="1283"/>
        <v>0</v>
      </c>
      <c r="P1927" s="355">
        <f t="shared" si="1283"/>
        <v>28.731999999999999</v>
      </c>
      <c r="Q1927" s="355">
        <f t="shared" si="1283"/>
        <v>14.446999999999999</v>
      </c>
      <c r="R1927" s="355">
        <f t="shared" si="1282"/>
        <v>43.179000000000002</v>
      </c>
      <c r="S1927" s="230"/>
    </row>
    <row r="1928" spans="1:19" s="6" customFormat="1" ht="15">
      <c r="A1928" s="544"/>
      <c r="B1928" s="530"/>
      <c r="C1928" s="455"/>
      <c r="D1928" s="455"/>
      <c r="E1928" s="458"/>
      <c r="F1928" s="458"/>
      <c r="G1928" s="458"/>
      <c r="H1928" s="458"/>
      <c r="I1928" s="204" t="s">
        <v>25</v>
      </c>
      <c r="J1928" s="470"/>
      <c r="K1928" s="229" t="s">
        <v>26</v>
      </c>
      <c r="L1928" s="229"/>
      <c r="M1928" s="229"/>
      <c r="N1928" s="357">
        <v>0</v>
      </c>
      <c r="O1928" s="357">
        <v>0</v>
      </c>
      <c r="P1928" s="357">
        <v>28.731999999999999</v>
      </c>
      <c r="Q1928" s="357">
        <v>14.446999999999999</v>
      </c>
      <c r="R1928" s="355">
        <f t="shared" si="1282"/>
        <v>43.179000000000002</v>
      </c>
      <c r="S1928" s="231"/>
    </row>
    <row r="1929" spans="1:19" s="6" customFormat="1" ht="15">
      <c r="A1929" s="464">
        <v>13</v>
      </c>
      <c r="B1929" s="530" t="s">
        <v>398</v>
      </c>
      <c r="C1929" s="455"/>
      <c r="D1929" s="455"/>
      <c r="E1929" s="458"/>
      <c r="F1929" s="458"/>
      <c r="G1929" s="458"/>
      <c r="H1929" s="458"/>
      <c r="I1929" s="198" t="s">
        <v>22</v>
      </c>
      <c r="J1929" s="470">
        <v>124</v>
      </c>
      <c r="K1929" s="66"/>
      <c r="L1929" s="66"/>
      <c r="M1929" s="66"/>
      <c r="N1929" s="354">
        <f>N1930+N1933+N1935+N1942+N1940+N1937</f>
        <v>0</v>
      </c>
      <c r="O1929" s="354">
        <f t="shared" ref="O1929:Q1929" si="1284">O1930+O1933+O1935+O1942+O1940+O1937</f>
        <v>25.139599999999998</v>
      </c>
      <c r="P1929" s="354">
        <f t="shared" si="1284"/>
        <v>95.701000000000008</v>
      </c>
      <c r="Q1929" s="354">
        <f t="shared" si="1284"/>
        <v>102.194</v>
      </c>
      <c r="R1929" s="354">
        <f t="shared" si="1282"/>
        <v>223.03460000000001</v>
      </c>
      <c r="S1929" s="41"/>
    </row>
    <row r="1930" spans="1:19" s="6" customFormat="1" ht="38.25">
      <c r="A1930" s="465"/>
      <c r="B1930" s="530"/>
      <c r="C1930" s="455"/>
      <c r="D1930" s="455"/>
      <c r="E1930" s="458"/>
      <c r="F1930" s="458"/>
      <c r="G1930" s="458"/>
      <c r="H1930" s="458"/>
      <c r="I1930" s="216" t="s">
        <v>179</v>
      </c>
      <c r="J1930" s="470"/>
      <c r="K1930" s="55" t="s">
        <v>24</v>
      </c>
      <c r="L1930" s="55"/>
      <c r="M1930" s="55"/>
      <c r="N1930" s="355">
        <f>N1931+N1932</f>
        <v>0</v>
      </c>
      <c r="O1930" s="355">
        <f t="shared" ref="O1930:Q1930" si="1285">O1931+O1932</f>
        <v>23.0166</v>
      </c>
      <c r="P1930" s="355">
        <f t="shared" si="1285"/>
        <v>64.043999999999997</v>
      </c>
      <c r="Q1930" s="355">
        <f t="shared" si="1285"/>
        <v>76.819000000000003</v>
      </c>
      <c r="R1930" s="355">
        <f t="shared" si="1282"/>
        <v>163.87960000000001</v>
      </c>
      <c r="S1930" s="330"/>
    </row>
    <row r="1931" spans="1:19" s="6" customFormat="1" ht="15">
      <c r="A1931" s="465"/>
      <c r="B1931" s="530"/>
      <c r="C1931" s="455"/>
      <c r="D1931" s="455"/>
      <c r="E1931" s="458"/>
      <c r="F1931" s="458"/>
      <c r="G1931" s="458"/>
      <c r="H1931" s="458"/>
      <c r="I1931" s="204" t="s">
        <v>25</v>
      </c>
      <c r="J1931" s="470"/>
      <c r="K1931" s="98" t="s">
        <v>26</v>
      </c>
      <c r="L1931" s="98"/>
      <c r="M1931" s="98"/>
      <c r="N1931" s="357">
        <v>0</v>
      </c>
      <c r="O1931" s="357">
        <v>17.049600000000002</v>
      </c>
      <c r="P1931" s="357">
        <v>55.942999999999998</v>
      </c>
      <c r="Q1931" s="357">
        <v>75.819000000000003</v>
      </c>
      <c r="R1931" s="355">
        <f t="shared" si="1282"/>
        <v>148.8116</v>
      </c>
      <c r="S1931" s="330"/>
    </row>
    <row r="1932" spans="1:19" s="6" customFormat="1" ht="25.5">
      <c r="A1932" s="465"/>
      <c r="B1932" s="530"/>
      <c r="C1932" s="455"/>
      <c r="D1932" s="455"/>
      <c r="E1932" s="458"/>
      <c r="F1932" s="458"/>
      <c r="G1932" s="458"/>
      <c r="H1932" s="458"/>
      <c r="I1932" s="204" t="s">
        <v>348</v>
      </c>
      <c r="J1932" s="470"/>
      <c r="K1932" s="98" t="s">
        <v>147</v>
      </c>
      <c r="L1932" s="98"/>
      <c r="M1932" s="98"/>
      <c r="N1932" s="357">
        <v>0</v>
      </c>
      <c r="O1932" s="357">
        <v>5.9669999999999996</v>
      </c>
      <c r="P1932" s="357">
        <v>8.1010000000000009</v>
      </c>
      <c r="Q1932" s="357">
        <v>1</v>
      </c>
      <c r="R1932" s="355">
        <f t="shared" si="1282"/>
        <v>15.068000000000001</v>
      </c>
      <c r="S1932" s="330"/>
    </row>
    <row r="1933" spans="1:19" s="6" customFormat="1" ht="25.5">
      <c r="A1933" s="465"/>
      <c r="B1933" s="530"/>
      <c r="C1933" s="455"/>
      <c r="D1933" s="455"/>
      <c r="E1933" s="458"/>
      <c r="F1933" s="458"/>
      <c r="G1933" s="458"/>
      <c r="H1933" s="458"/>
      <c r="I1933" s="216" t="s">
        <v>181</v>
      </c>
      <c r="J1933" s="470"/>
      <c r="K1933" s="55" t="s">
        <v>90</v>
      </c>
      <c r="L1933" s="55"/>
      <c r="M1933" s="55"/>
      <c r="N1933" s="355">
        <f>N1934</f>
        <v>0</v>
      </c>
      <c r="O1933" s="355">
        <f>O1934</f>
        <v>0.9</v>
      </c>
      <c r="P1933" s="355">
        <f>P1934</f>
        <v>1.5</v>
      </c>
      <c r="Q1933" s="355">
        <f>Q1934</f>
        <v>1</v>
      </c>
      <c r="R1933" s="355">
        <f t="shared" si="1282"/>
        <v>3.4</v>
      </c>
      <c r="S1933" s="330"/>
    </row>
    <row r="1934" spans="1:19" s="6" customFormat="1" ht="15">
      <c r="A1934" s="465"/>
      <c r="B1934" s="530"/>
      <c r="C1934" s="455"/>
      <c r="D1934" s="455"/>
      <c r="E1934" s="458"/>
      <c r="F1934" s="458"/>
      <c r="G1934" s="458"/>
      <c r="H1934" s="458"/>
      <c r="I1934" s="188" t="s">
        <v>25</v>
      </c>
      <c r="J1934" s="470"/>
      <c r="K1934" s="98" t="s">
        <v>26</v>
      </c>
      <c r="L1934" s="98"/>
      <c r="M1934" s="98"/>
      <c r="N1934" s="357">
        <v>0</v>
      </c>
      <c r="O1934" s="357">
        <v>0.9</v>
      </c>
      <c r="P1934" s="357">
        <v>1.5</v>
      </c>
      <c r="Q1934" s="357">
        <v>1</v>
      </c>
      <c r="R1934" s="355">
        <f t="shared" si="1282"/>
        <v>3.4</v>
      </c>
      <c r="S1934" s="330"/>
    </row>
    <row r="1935" spans="1:19" s="6" customFormat="1" ht="25.5">
      <c r="A1935" s="465"/>
      <c r="B1935" s="530"/>
      <c r="C1935" s="455"/>
      <c r="D1935" s="455"/>
      <c r="E1935" s="458"/>
      <c r="F1935" s="458"/>
      <c r="G1935" s="458"/>
      <c r="H1935" s="458"/>
      <c r="I1935" s="216" t="s">
        <v>149</v>
      </c>
      <c r="J1935" s="470"/>
      <c r="K1935" s="55" t="s">
        <v>39</v>
      </c>
      <c r="L1935" s="55"/>
      <c r="M1935" s="55"/>
      <c r="N1935" s="355">
        <f>N1936</f>
        <v>0</v>
      </c>
      <c r="O1935" s="355">
        <f t="shared" ref="O1935:Q1935" si="1286">O1936</f>
        <v>0.749</v>
      </c>
      <c r="P1935" s="355">
        <f t="shared" si="1286"/>
        <v>1.48</v>
      </c>
      <c r="Q1935" s="355">
        <f t="shared" si="1286"/>
        <v>1.2849999999999999</v>
      </c>
      <c r="R1935" s="355">
        <f t="shared" si="1282"/>
        <v>3.5139999999999998</v>
      </c>
      <c r="S1935" s="330"/>
    </row>
    <row r="1936" spans="1:19" s="6" customFormat="1" ht="15">
      <c r="A1936" s="465"/>
      <c r="B1936" s="530"/>
      <c r="C1936" s="455"/>
      <c r="D1936" s="455"/>
      <c r="E1936" s="458"/>
      <c r="F1936" s="458"/>
      <c r="G1936" s="458"/>
      <c r="H1936" s="458"/>
      <c r="I1936" s="188" t="s">
        <v>25</v>
      </c>
      <c r="J1936" s="470"/>
      <c r="K1936" s="98" t="s">
        <v>26</v>
      </c>
      <c r="L1936" s="98"/>
      <c r="M1936" s="98"/>
      <c r="N1936" s="357">
        <v>0</v>
      </c>
      <c r="O1936" s="357">
        <v>0.749</v>
      </c>
      <c r="P1936" s="357">
        <v>1.48</v>
      </c>
      <c r="Q1936" s="357">
        <v>1.2849999999999999</v>
      </c>
      <c r="R1936" s="357">
        <v>0</v>
      </c>
      <c r="S1936" s="327"/>
    </row>
    <row r="1937" spans="1:19" s="6" customFormat="1" ht="25.5">
      <c r="A1937" s="465"/>
      <c r="B1937" s="530"/>
      <c r="C1937" s="455"/>
      <c r="D1937" s="455"/>
      <c r="E1937" s="458"/>
      <c r="F1937" s="458"/>
      <c r="G1937" s="458"/>
      <c r="H1937" s="458"/>
      <c r="I1937" s="233" t="s">
        <v>182</v>
      </c>
      <c r="J1937" s="470"/>
      <c r="K1937" s="55" t="s">
        <v>35</v>
      </c>
      <c r="L1937" s="55"/>
      <c r="M1937" s="55"/>
      <c r="N1937" s="355">
        <f>N1938+N1939</f>
        <v>0</v>
      </c>
      <c r="O1937" s="355">
        <f t="shared" ref="O1937:Q1937" si="1287">O1938+O1939</f>
        <v>0</v>
      </c>
      <c r="P1937" s="355">
        <f t="shared" si="1287"/>
        <v>17</v>
      </c>
      <c r="Q1937" s="355">
        <f t="shared" si="1287"/>
        <v>20</v>
      </c>
      <c r="R1937" s="355">
        <f t="shared" si="1282"/>
        <v>37</v>
      </c>
      <c r="S1937" s="327"/>
    </row>
    <row r="1938" spans="1:19" s="6" customFormat="1" ht="15">
      <c r="A1938" s="465"/>
      <c r="B1938" s="530"/>
      <c r="C1938" s="455"/>
      <c r="D1938" s="455"/>
      <c r="E1938" s="458"/>
      <c r="F1938" s="458"/>
      <c r="G1938" s="458"/>
      <c r="H1938" s="458"/>
      <c r="I1938" s="236" t="s">
        <v>25</v>
      </c>
      <c r="J1938" s="470"/>
      <c r="K1938" s="98" t="s">
        <v>26</v>
      </c>
      <c r="L1938" s="98"/>
      <c r="M1938" s="98"/>
      <c r="N1938" s="357">
        <v>0</v>
      </c>
      <c r="O1938" s="357">
        <v>0</v>
      </c>
      <c r="P1938" s="357">
        <v>3.5</v>
      </c>
      <c r="Q1938" s="357">
        <v>0</v>
      </c>
      <c r="R1938" s="357">
        <v>0</v>
      </c>
      <c r="S1938" s="327"/>
    </row>
    <row r="1939" spans="1:19" s="6" customFormat="1" ht="25.5">
      <c r="A1939" s="465"/>
      <c r="B1939" s="530"/>
      <c r="C1939" s="455"/>
      <c r="D1939" s="455"/>
      <c r="E1939" s="458"/>
      <c r="F1939" s="458"/>
      <c r="G1939" s="458"/>
      <c r="H1939" s="458"/>
      <c r="I1939" s="236" t="s">
        <v>348</v>
      </c>
      <c r="J1939" s="470"/>
      <c r="K1939" s="98" t="s">
        <v>147</v>
      </c>
      <c r="L1939" s="98"/>
      <c r="M1939" s="98"/>
      <c r="N1939" s="357">
        <v>0</v>
      </c>
      <c r="O1939" s="357">
        <v>0</v>
      </c>
      <c r="P1939" s="357">
        <v>13.5</v>
      </c>
      <c r="Q1939" s="357">
        <v>20</v>
      </c>
      <c r="R1939" s="357">
        <v>0</v>
      </c>
      <c r="S1939" s="327"/>
    </row>
    <row r="1940" spans="1:19" s="6" customFormat="1" ht="51">
      <c r="A1940" s="465"/>
      <c r="B1940" s="530"/>
      <c r="C1940" s="455"/>
      <c r="D1940" s="455"/>
      <c r="E1940" s="458"/>
      <c r="F1940" s="458"/>
      <c r="G1940" s="458"/>
      <c r="H1940" s="458"/>
      <c r="I1940" s="228" t="s">
        <v>299</v>
      </c>
      <c r="J1940" s="470"/>
      <c r="K1940" s="227" t="s">
        <v>186</v>
      </c>
      <c r="L1940" s="227"/>
      <c r="M1940" s="227"/>
      <c r="N1940" s="355">
        <f t="shared" ref="N1940:Q1940" si="1288">N1941</f>
        <v>0</v>
      </c>
      <c r="O1940" s="355">
        <f t="shared" si="1288"/>
        <v>0</v>
      </c>
      <c r="P1940" s="355">
        <f t="shared" si="1288"/>
        <v>3.1160000000000001</v>
      </c>
      <c r="Q1940" s="355">
        <f t="shared" si="1288"/>
        <v>1.5</v>
      </c>
      <c r="R1940" s="355">
        <f t="shared" ref="R1940:R1943" si="1289">Q1940+P1940+O1940+N1940</f>
        <v>4.6159999999999997</v>
      </c>
      <c r="S1940" s="327"/>
    </row>
    <row r="1941" spans="1:19" s="6" customFormat="1" ht="15">
      <c r="A1941" s="465"/>
      <c r="B1941" s="530"/>
      <c r="C1941" s="455"/>
      <c r="D1941" s="455"/>
      <c r="E1941" s="458"/>
      <c r="F1941" s="458"/>
      <c r="G1941" s="458"/>
      <c r="H1941" s="458"/>
      <c r="I1941" s="225" t="s">
        <v>25</v>
      </c>
      <c r="J1941" s="470"/>
      <c r="K1941" s="98" t="s">
        <v>26</v>
      </c>
      <c r="L1941" s="106"/>
      <c r="M1941" s="106"/>
      <c r="N1941" s="358">
        <v>0</v>
      </c>
      <c r="O1941" s="357">
        <v>0</v>
      </c>
      <c r="P1941" s="357">
        <v>3.1160000000000001</v>
      </c>
      <c r="Q1941" s="358">
        <v>1.5</v>
      </c>
      <c r="R1941" s="355">
        <f t="shared" si="1289"/>
        <v>4.6159999999999997</v>
      </c>
      <c r="S1941" s="327"/>
    </row>
    <row r="1942" spans="1:19" s="6" customFormat="1" ht="25.5">
      <c r="A1942" s="465"/>
      <c r="B1942" s="530"/>
      <c r="C1942" s="455"/>
      <c r="D1942" s="455"/>
      <c r="E1942" s="458"/>
      <c r="F1942" s="458"/>
      <c r="G1942" s="458"/>
      <c r="H1942" s="458"/>
      <c r="I1942" s="226" t="s">
        <v>27</v>
      </c>
      <c r="J1942" s="470"/>
      <c r="K1942" s="227" t="s">
        <v>131</v>
      </c>
      <c r="L1942" s="227"/>
      <c r="M1942" s="227"/>
      <c r="N1942" s="355">
        <f t="shared" ref="N1942:Q1942" si="1290">N1943</f>
        <v>0</v>
      </c>
      <c r="O1942" s="355">
        <f t="shared" si="1290"/>
        <v>0.47399999999999998</v>
      </c>
      <c r="P1942" s="355">
        <f t="shared" si="1290"/>
        <v>8.5609999999999999</v>
      </c>
      <c r="Q1942" s="355">
        <f t="shared" si="1290"/>
        <v>1.59</v>
      </c>
      <c r="R1942" s="355">
        <f t="shared" si="1289"/>
        <v>10.625</v>
      </c>
      <c r="S1942" s="230"/>
    </row>
    <row r="1943" spans="1:19" s="6" customFormat="1" ht="15">
      <c r="A1943" s="465"/>
      <c r="B1943" s="530"/>
      <c r="C1943" s="455"/>
      <c r="D1943" s="455"/>
      <c r="E1943" s="458"/>
      <c r="F1943" s="458"/>
      <c r="G1943" s="458"/>
      <c r="H1943" s="458"/>
      <c r="I1943" s="204" t="s">
        <v>25</v>
      </c>
      <c r="J1943" s="470"/>
      <c r="K1943" s="229" t="s">
        <v>26</v>
      </c>
      <c r="L1943" s="229"/>
      <c r="M1943" s="229"/>
      <c r="N1943" s="357">
        <v>0</v>
      </c>
      <c r="O1943" s="357">
        <v>0.47399999999999998</v>
      </c>
      <c r="P1943" s="357">
        <v>8.5609999999999999</v>
      </c>
      <c r="Q1943" s="357">
        <v>1.59</v>
      </c>
      <c r="R1943" s="355">
        <f t="shared" si="1289"/>
        <v>10.625</v>
      </c>
      <c r="S1943" s="231"/>
    </row>
    <row r="1944" spans="1:19" s="6" customFormat="1" ht="15" customHeight="1">
      <c r="A1944" s="464">
        <v>14</v>
      </c>
      <c r="B1944" s="457" t="s">
        <v>399</v>
      </c>
      <c r="C1944" s="455"/>
      <c r="D1944" s="455"/>
      <c r="E1944" s="458"/>
      <c r="F1944" s="458"/>
      <c r="G1944" s="458"/>
      <c r="H1944" s="458"/>
      <c r="I1944" s="198" t="s">
        <v>22</v>
      </c>
      <c r="J1944" s="460">
        <v>451</v>
      </c>
      <c r="K1944" s="66"/>
      <c r="L1944" s="66"/>
      <c r="M1944" s="66"/>
      <c r="N1944" s="354">
        <f>N1945+N1952+N1954+N1956+N1948+N1950+N1958+N1960+N1962</f>
        <v>0</v>
      </c>
      <c r="O1944" s="354">
        <f t="shared" ref="O1944:Q1944" si="1291">O1945+O1952+O1954+O1956+O1948+O1950+O1958+O1960+O1962</f>
        <v>266.73370000000006</v>
      </c>
      <c r="P1944" s="354">
        <f t="shared" si="1291"/>
        <v>752.37800000000004</v>
      </c>
      <c r="Q1944" s="354">
        <f t="shared" si="1291"/>
        <v>468.49700000000001</v>
      </c>
      <c r="R1944" s="354">
        <f t="shared" si="1282"/>
        <v>1487.6087</v>
      </c>
      <c r="S1944" s="41"/>
    </row>
    <row r="1945" spans="1:19" s="6" customFormat="1" ht="38.25">
      <c r="A1945" s="465"/>
      <c r="B1945" s="458"/>
      <c r="C1945" s="455"/>
      <c r="D1945" s="455"/>
      <c r="E1945" s="458"/>
      <c r="F1945" s="458"/>
      <c r="G1945" s="458"/>
      <c r="H1945" s="458"/>
      <c r="I1945" s="216" t="s">
        <v>179</v>
      </c>
      <c r="J1945" s="461"/>
      <c r="K1945" s="55" t="s">
        <v>24</v>
      </c>
      <c r="L1945" s="55"/>
      <c r="M1945" s="55"/>
      <c r="N1945" s="355">
        <f>N1946+N1947</f>
        <v>0</v>
      </c>
      <c r="O1945" s="355">
        <f t="shared" ref="O1945:Q1945" si="1292">O1946+O1947</f>
        <v>42.051000000000002</v>
      </c>
      <c r="P1945" s="355">
        <f t="shared" si="1292"/>
        <v>105.39</v>
      </c>
      <c r="Q1945" s="355">
        <f t="shared" si="1292"/>
        <v>118.886</v>
      </c>
      <c r="R1945" s="355">
        <f t="shared" ref="R1945:R1955" si="1293">Q1945+P1945+O1945+N1945</f>
        <v>266.327</v>
      </c>
      <c r="S1945" s="33"/>
    </row>
    <row r="1946" spans="1:19" s="6" customFormat="1" ht="25.5">
      <c r="A1946" s="465"/>
      <c r="B1946" s="458"/>
      <c r="C1946" s="455"/>
      <c r="D1946" s="455"/>
      <c r="E1946" s="458"/>
      <c r="F1946" s="458"/>
      <c r="G1946" s="458"/>
      <c r="H1946" s="458"/>
      <c r="I1946" s="188" t="s">
        <v>34</v>
      </c>
      <c r="J1946" s="461"/>
      <c r="K1946" s="98" t="s">
        <v>35</v>
      </c>
      <c r="L1946" s="98"/>
      <c r="M1946" s="98"/>
      <c r="N1946" s="357">
        <v>0</v>
      </c>
      <c r="O1946" s="357">
        <v>0</v>
      </c>
      <c r="P1946" s="357">
        <v>9.9000000000000005E-2</v>
      </c>
      <c r="Q1946" s="357">
        <v>0</v>
      </c>
      <c r="R1946" s="355">
        <f t="shared" si="1293"/>
        <v>9.9000000000000005E-2</v>
      </c>
      <c r="S1946" s="33"/>
    </row>
    <row r="1947" spans="1:19" s="6" customFormat="1" ht="15">
      <c r="A1947" s="465"/>
      <c r="B1947" s="458"/>
      <c r="C1947" s="455"/>
      <c r="D1947" s="455"/>
      <c r="E1947" s="458"/>
      <c r="F1947" s="458"/>
      <c r="G1947" s="458"/>
      <c r="H1947" s="458"/>
      <c r="I1947" s="204" t="s">
        <v>25</v>
      </c>
      <c r="J1947" s="461"/>
      <c r="K1947" s="98" t="s">
        <v>26</v>
      </c>
      <c r="L1947" s="98"/>
      <c r="M1947" s="98"/>
      <c r="N1947" s="357">
        <v>0</v>
      </c>
      <c r="O1947" s="357">
        <v>42.051000000000002</v>
      </c>
      <c r="P1947" s="357">
        <v>105.291</v>
      </c>
      <c r="Q1947" s="357">
        <v>118.886</v>
      </c>
      <c r="R1947" s="355">
        <f t="shared" si="1293"/>
        <v>266.22800000000001</v>
      </c>
      <c r="S1947" s="33"/>
    </row>
    <row r="1948" spans="1:19" s="6" customFormat="1" ht="89.25">
      <c r="A1948" s="465"/>
      <c r="B1948" s="458"/>
      <c r="C1948" s="455"/>
      <c r="D1948" s="455"/>
      <c r="E1948" s="458"/>
      <c r="F1948" s="458"/>
      <c r="G1948" s="458"/>
      <c r="H1948" s="458"/>
      <c r="I1948" s="216" t="s">
        <v>194</v>
      </c>
      <c r="J1948" s="461"/>
      <c r="K1948" s="55" t="s">
        <v>114</v>
      </c>
      <c r="L1948" s="55"/>
      <c r="M1948" s="55"/>
      <c r="N1948" s="355">
        <f t="shared" ref="N1948:Q1950" si="1294">N1949</f>
        <v>0</v>
      </c>
      <c r="O1948" s="355">
        <f t="shared" si="1294"/>
        <v>0</v>
      </c>
      <c r="P1948" s="355">
        <f t="shared" si="1294"/>
        <v>39.128</v>
      </c>
      <c r="Q1948" s="355">
        <f t="shared" si="1294"/>
        <v>20.997</v>
      </c>
      <c r="R1948" s="355">
        <f t="shared" si="1293"/>
        <v>60.125</v>
      </c>
      <c r="S1948" s="33"/>
    </row>
    <row r="1949" spans="1:19" s="6" customFormat="1" ht="15">
      <c r="A1949" s="465"/>
      <c r="B1949" s="458"/>
      <c r="C1949" s="455"/>
      <c r="D1949" s="455"/>
      <c r="E1949" s="458"/>
      <c r="F1949" s="458"/>
      <c r="G1949" s="458"/>
      <c r="H1949" s="458"/>
      <c r="I1949" s="204" t="s">
        <v>25</v>
      </c>
      <c r="J1949" s="461"/>
      <c r="K1949" s="98" t="s">
        <v>26</v>
      </c>
      <c r="L1949" s="98"/>
      <c r="M1949" s="98"/>
      <c r="N1949" s="357">
        <v>0</v>
      </c>
      <c r="O1949" s="357">
        <v>0</v>
      </c>
      <c r="P1949" s="357">
        <v>39.128</v>
      </c>
      <c r="Q1949" s="357">
        <v>20.997</v>
      </c>
      <c r="R1949" s="355">
        <f t="shared" si="1293"/>
        <v>60.125</v>
      </c>
      <c r="S1949" s="33"/>
    </row>
    <row r="1950" spans="1:19" s="6" customFormat="1" ht="57">
      <c r="A1950" s="465"/>
      <c r="B1950" s="458"/>
      <c r="C1950" s="455"/>
      <c r="D1950" s="455"/>
      <c r="E1950" s="458"/>
      <c r="F1950" s="458"/>
      <c r="G1950" s="458"/>
      <c r="H1950" s="458"/>
      <c r="I1950" s="332" t="s">
        <v>51</v>
      </c>
      <c r="J1950" s="461"/>
      <c r="K1950" s="55" t="s">
        <v>52</v>
      </c>
      <c r="L1950" s="55"/>
      <c r="M1950" s="55"/>
      <c r="N1950" s="355">
        <f t="shared" si="1294"/>
        <v>0</v>
      </c>
      <c r="O1950" s="355">
        <f t="shared" si="1294"/>
        <v>44.844200000000001</v>
      </c>
      <c r="P1950" s="355">
        <f t="shared" si="1294"/>
        <v>215.274</v>
      </c>
      <c r="Q1950" s="355">
        <f t="shared" si="1294"/>
        <v>286.85300000000001</v>
      </c>
      <c r="R1950" s="355">
        <f t="shared" si="1293"/>
        <v>546.97119999999995</v>
      </c>
      <c r="S1950" s="330"/>
    </row>
    <row r="1951" spans="1:19" s="6" customFormat="1" ht="30">
      <c r="A1951" s="465"/>
      <c r="B1951" s="458"/>
      <c r="C1951" s="455"/>
      <c r="D1951" s="455"/>
      <c r="E1951" s="458"/>
      <c r="F1951" s="458"/>
      <c r="G1951" s="458"/>
      <c r="H1951" s="458"/>
      <c r="I1951" s="333" t="s">
        <v>25</v>
      </c>
      <c r="J1951" s="461"/>
      <c r="K1951" s="98" t="s">
        <v>26</v>
      </c>
      <c r="L1951" s="98"/>
      <c r="M1951" s="98"/>
      <c r="N1951" s="357">
        <v>0</v>
      </c>
      <c r="O1951" s="357">
        <v>44.844200000000001</v>
      </c>
      <c r="P1951" s="357">
        <v>215.274</v>
      </c>
      <c r="Q1951" s="357">
        <v>286.85300000000001</v>
      </c>
      <c r="R1951" s="355">
        <f t="shared" si="1293"/>
        <v>546.97119999999995</v>
      </c>
      <c r="S1951" s="330"/>
    </row>
    <row r="1952" spans="1:19" s="6" customFormat="1" ht="38.25">
      <c r="A1952" s="465"/>
      <c r="B1952" s="458"/>
      <c r="C1952" s="455"/>
      <c r="D1952" s="455"/>
      <c r="E1952" s="458"/>
      <c r="F1952" s="458"/>
      <c r="G1952" s="458"/>
      <c r="H1952" s="458"/>
      <c r="I1952" s="216" t="s">
        <v>53</v>
      </c>
      <c r="J1952" s="461"/>
      <c r="K1952" s="55" t="s">
        <v>54</v>
      </c>
      <c r="L1952" s="55"/>
      <c r="M1952" s="55"/>
      <c r="N1952" s="355">
        <f>N1953</f>
        <v>0</v>
      </c>
      <c r="O1952" s="355">
        <f>O1953</f>
        <v>2.9672999999999998</v>
      </c>
      <c r="P1952" s="355">
        <f>P1953</f>
        <v>7.1989999999999998</v>
      </c>
      <c r="Q1952" s="355">
        <f>Q1953</f>
        <v>7.1879999999999997</v>
      </c>
      <c r="R1952" s="355">
        <f t="shared" si="1293"/>
        <v>17.354300000000002</v>
      </c>
      <c r="S1952" s="33"/>
    </row>
    <row r="1953" spans="1:19" s="6" customFormat="1" ht="15">
      <c r="A1953" s="465"/>
      <c r="B1953" s="458"/>
      <c r="C1953" s="455"/>
      <c r="D1953" s="455"/>
      <c r="E1953" s="458"/>
      <c r="F1953" s="458"/>
      <c r="G1953" s="458"/>
      <c r="H1953" s="458"/>
      <c r="I1953" s="188" t="s">
        <v>25</v>
      </c>
      <c r="J1953" s="461"/>
      <c r="K1953" s="98" t="s">
        <v>26</v>
      </c>
      <c r="L1953" s="98"/>
      <c r="M1953" s="98"/>
      <c r="N1953" s="357">
        <v>0</v>
      </c>
      <c r="O1953" s="357">
        <v>2.9672999999999998</v>
      </c>
      <c r="P1953" s="357">
        <v>7.1989999999999998</v>
      </c>
      <c r="Q1953" s="357">
        <v>7.1879999999999997</v>
      </c>
      <c r="R1953" s="355">
        <f t="shared" si="1293"/>
        <v>17.354300000000002</v>
      </c>
      <c r="S1953" s="33"/>
    </row>
    <row r="1954" spans="1:19" s="6" customFormat="1" ht="25.5">
      <c r="A1954" s="465"/>
      <c r="B1954" s="458"/>
      <c r="C1954" s="455"/>
      <c r="D1954" s="455"/>
      <c r="E1954" s="458"/>
      <c r="F1954" s="458"/>
      <c r="G1954" s="458"/>
      <c r="H1954" s="458"/>
      <c r="I1954" s="216" t="s">
        <v>182</v>
      </c>
      <c r="J1954" s="461"/>
      <c r="K1954" s="55" t="s">
        <v>35</v>
      </c>
      <c r="L1954" s="55"/>
      <c r="M1954" s="55"/>
      <c r="N1954" s="355">
        <f>N1955</f>
        <v>0</v>
      </c>
      <c r="O1954" s="355">
        <f t="shared" ref="O1954:Q1954" si="1295">O1955</f>
        <v>0</v>
      </c>
      <c r="P1954" s="355">
        <f t="shared" si="1295"/>
        <v>0</v>
      </c>
      <c r="Q1954" s="355">
        <f t="shared" si="1295"/>
        <v>1.123</v>
      </c>
      <c r="R1954" s="355">
        <f t="shared" si="1293"/>
        <v>1.123</v>
      </c>
      <c r="S1954" s="33"/>
    </row>
    <row r="1955" spans="1:19" s="6" customFormat="1" ht="15">
      <c r="A1955" s="465"/>
      <c r="B1955" s="458"/>
      <c r="C1955" s="455"/>
      <c r="D1955" s="455"/>
      <c r="E1955" s="458"/>
      <c r="F1955" s="458"/>
      <c r="G1955" s="458"/>
      <c r="H1955" s="458"/>
      <c r="I1955" s="188" t="s">
        <v>25</v>
      </c>
      <c r="J1955" s="461"/>
      <c r="K1955" s="98" t="s">
        <v>26</v>
      </c>
      <c r="L1955" s="98"/>
      <c r="M1955" s="98"/>
      <c r="N1955" s="357">
        <v>0</v>
      </c>
      <c r="O1955" s="357">
        <v>0</v>
      </c>
      <c r="P1955" s="357">
        <v>0</v>
      </c>
      <c r="Q1955" s="357">
        <v>1.123</v>
      </c>
      <c r="R1955" s="355">
        <f t="shared" si="1293"/>
        <v>1.123</v>
      </c>
      <c r="S1955" s="30"/>
    </row>
    <row r="1956" spans="1:19" s="6" customFormat="1" ht="25.5">
      <c r="A1956" s="465"/>
      <c r="B1956" s="458"/>
      <c r="C1956" s="455"/>
      <c r="D1956" s="455"/>
      <c r="E1956" s="458"/>
      <c r="F1956" s="458"/>
      <c r="G1956" s="458"/>
      <c r="H1956" s="458"/>
      <c r="I1956" s="228" t="s">
        <v>56</v>
      </c>
      <c r="J1956" s="461"/>
      <c r="K1956" s="227" t="s">
        <v>57</v>
      </c>
      <c r="L1956" s="227"/>
      <c r="M1956" s="227"/>
      <c r="N1956" s="355">
        <f t="shared" ref="N1956:Q1956" si="1296">N1957</f>
        <v>0</v>
      </c>
      <c r="O1956" s="355">
        <f t="shared" si="1296"/>
        <v>169.0712</v>
      </c>
      <c r="P1956" s="355">
        <f t="shared" si="1296"/>
        <v>342.38099999999997</v>
      </c>
      <c r="Q1956" s="355">
        <f t="shared" si="1296"/>
        <v>0</v>
      </c>
      <c r="R1956" s="355">
        <f t="shared" ref="R1956:R1963" si="1297">Q1956+P1956+O1956+N1956</f>
        <v>511.45219999999995</v>
      </c>
      <c r="S1956" s="30"/>
    </row>
    <row r="1957" spans="1:19" s="6" customFormat="1" ht="15">
      <c r="A1957" s="465"/>
      <c r="B1957" s="458"/>
      <c r="C1957" s="455"/>
      <c r="D1957" s="455"/>
      <c r="E1957" s="458"/>
      <c r="F1957" s="458"/>
      <c r="G1957" s="458"/>
      <c r="H1957" s="458"/>
      <c r="I1957" s="225" t="s">
        <v>25</v>
      </c>
      <c r="J1957" s="461"/>
      <c r="K1957" s="98" t="s">
        <v>26</v>
      </c>
      <c r="L1957" s="106"/>
      <c r="M1957" s="106"/>
      <c r="N1957" s="358">
        <v>0</v>
      </c>
      <c r="O1957" s="357">
        <v>169.0712</v>
      </c>
      <c r="P1957" s="357">
        <v>342.38099999999997</v>
      </c>
      <c r="Q1957" s="358">
        <v>0</v>
      </c>
      <c r="R1957" s="355">
        <f t="shared" si="1297"/>
        <v>511.45219999999995</v>
      </c>
      <c r="S1957" s="30"/>
    </row>
    <row r="1958" spans="1:19" s="6" customFormat="1" ht="25.5">
      <c r="A1958" s="465"/>
      <c r="B1958" s="458"/>
      <c r="C1958" s="455"/>
      <c r="D1958" s="455"/>
      <c r="E1958" s="458"/>
      <c r="F1958" s="458"/>
      <c r="G1958" s="458"/>
      <c r="H1958" s="458"/>
      <c r="I1958" s="338" t="s">
        <v>27</v>
      </c>
      <c r="J1958" s="461"/>
      <c r="K1958" s="337" t="s">
        <v>60</v>
      </c>
      <c r="L1958" s="229"/>
      <c r="M1958" s="229"/>
      <c r="N1958" s="355">
        <f t="shared" ref="N1958:N1962" si="1298">N1959</f>
        <v>0</v>
      </c>
      <c r="O1958" s="334">
        <f>O1959</f>
        <v>0</v>
      </c>
      <c r="P1958" s="334">
        <f>P1959</f>
        <v>5.8310000000000004</v>
      </c>
      <c r="Q1958" s="334">
        <f>Q1959</f>
        <v>0.5</v>
      </c>
      <c r="R1958" s="355">
        <f t="shared" si="1297"/>
        <v>6.3310000000000004</v>
      </c>
      <c r="S1958" s="231"/>
    </row>
    <row r="1959" spans="1:19" s="6" customFormat="1" ht="15">
      <c r="A1959" s="465"/>
      <c r="B1959" s="458"/>
      <c r="C1959" s="455"/>
      <c r="D1959" s="455"/>
      <c r="E1959" s="458"/>
      <c r="F1959" s="458"/>
      <c r="G1959" s="458"/>
      <c r="H1959" s="458"/>
      <c r="I1959" s="204" t="s">
        <v>25</v>
      </c>
      <c r="J1959" s="461"/>
      <c r="K1959" s="229" t="s">
        <v>26</v>
      </c>
      <c r="L1959" s="229"/>
      <c r="M1959" s="229"/>
      <c r="N1959" s="357">
        <v>0</v>
      </c>
      <c r="O1959" s="335">
        <v>0</v>
      </c>
      <c r="P1959" s="336">
        <v>5.8310000000000004</v>
      </c>
      <c r="Q1959" s="336">
        <v>0.5</v>
      </c>
      <c r="R1959" s="355">
        <f t="shared" si="1297"/>
        <v>6.3310000000000004</v>
      </c>
      <c r="S1959" s="231"/>
    </row>
    <row r="1960" spans="1:19" s="6" customFormat="1" ht="51">
      <c r="A1960" s="465"/>
      <c r="B1960" s="458"/>
      <c r="C1960" s="455"/>
      <c r="D1960" s="455"/>
      <c r="E1960" s="458"/>
      <c r="F1960" s="458"/>
      <c r="G1960" s="458"/>
      <c r="H1960" s="458"/>
      <c r="I1960" s="338" t="s">
        <v>518</v>
      </c>
      <c r="J1960" s="461"/>
      <c r="K1960" s="337" t="s">
        <v>64</v>
      </c>
      <c r="L1960" s="229"/>
      <c r="M1960" s="229"/>
      <c r="N1960" s="355">
        <f t="shared" si="1298"/>
        <v>0</v>
      </c>
      <c r="O1960" s="334">
        <f>O1961</f>
        <v>7.8</v>
      </c>
      <c r="P1960" s="334">
        <f>P1961</f>
        <v>18.100000000000001</v>
      </c>
      <c r="Q1960" s="334">
        <f>Q1961</f>
        <v>32.950000000000003</v>
      </c>
      <c r="R1960" s="355">
        <f t="shared" si="1297"/>
        <v>58.85</v>
      </c>
      <c r="S1960" s="231"/>
    </row>
    <row r="1961" spans="1:19" s="6" customFormat="1" ht="15">
      <c r="A1961" s="465"/>
      <c r="B1961" s="458"/>
      <c r="C1961" s="455"/>
      <c r="D1961" s="455"/>
      <c r="E1961" s="458"/>
      <c r="F1961" s="458"/>
      <c r="G1961" s="458"/>
      <c r="H1961" s="458"/>
      <c r="I1961" s="204" t="s">
        <v>25</v>
      </c>
      <c r="J1961" s="462"/>
      <c r="K1961" s="229" t="s">
        <v>26</v>
      </c>
      <c r="L1961" s="229"/>
      <c r="M1961" s="229"/>
      <c r="N1961" s="357">
        <v>0</v>
      </c>
      <c r="O1961" s="335">
        <v>7.8</v>
      </c>
      <c r="P1961" s="336">
        <v>18.100000000000001</v>
      </c>
      <c r="Q1961" s="336">
        <v>32.950000000000003</v>
      </c>
      <c r="R1961" s="355">
        <f t="shared" si="1297"/>
        <v>58.85</v>
      </c>
      <c r="S1961" s="231"/>
    </row>
    <row r="1962" spans="1:19" s="6" customFormat="1" ht="38.25">
      <c r="A1962" s="465"/>
      <c r="B1962" s="458"/>
      <c r="C1962" s="455"/>
      <c r="D1962" s="455"/>
      <c r="E1962" s="458"/>
      <c r="F1962" s="458"/>
      <c r="G1962" s="458"/>
      <c r="H1962" s="458"/>
      <c r="I1962" s="338" t="s">
        <v>519</v>
      </c>
      <c r="J1962" s="328"/>
      <c r="K1962" s="337" t="s">
        <v>68</v>
      </c>
      <c r="L1962" s="229"/>
      <c r="M1962" s="229"/>
      <c r="N1962" s="355">
        <f t="shared" si="1298"/>
        <v>0</v>
      </c>
      <c r="O1962" s="334">
        <f>O1963</f>
        <v>0</v>
      </c>
      <c r="P1962" s="334">
        <f>P1963</f>
        <v>19.074999999999999</v>
      </c>
      <c r="Q1962" s="334">
        <f>Q1963</f>
        <v>0</v>
      </c>
      <c r="R1962" s="355">
        <f t="shared" si="1297"/>
        <v>19.074999999999999</v>
      </c>
      <c r="S1962" s="231"/>
    </row>
    <row r="1963" spans="1:19" s="6" customFormat="1" ht="15">
      <c r="A1963" s="466"/>
      <c r="B1963" s="459"/>
      <c r="C1963" s="455"/>
      <c r="D1963" s="455"/>
      <c r="E1963" s="458"/>
      <c r="F1963" s="458"/>
      <c r="G1963" s="458"/>
      <c r="H1963" s="458"/>
      <c r="I1963" s="204" t="s">
        <v>25</v>
      </c>
      <c r="J1963" s="328"/>
      <c r="K1963" s="229" t="s">
        <v>26</v>
      </c>
      <c r="L1963" s="229"/>
      <c r="M1963" s="229"/>
      <c r="N1963" s="357">
        <v>0</v>
      </c>
      <c r="O1963" s="335">
        <v>0</v>
      </c>
      <c r="P1963" s="336">
        <v>19.074999999999999</v>
      </c>
      <c r="Q1963" s="336">
        <v>0</v>
      </c>
      <c r="R1963" s="355">
        <f t="shared" si="1297"/>
        <v>19.074999999999999</v>
      </c>
      <c r="S1963" s="231"/>
    </row>
    <row r="1964" spans="1:19" s="6" customFormat="1" ht="15" customHeight="1">
      <c r="A1964" s="531">
        <v>15</v>
      </c>
      <c r="B1964" s="454" t="s">
        <v>520</v>
      </c>
      <c r="C1964" s="455"/>
      <c r="D1964" s="455"/>
      <c r="E1964" s="458"/>
      <c r="F1964" s="458"/>
      <c r="G1964" s="458"/>
      <c r="H1964" s="458"/>
      <c r="I1964" s="232" t="s">
        <v>22</v>
      </c>
      <c r="J1964" s="460">
        <v>451</v>
      </c>
      <c r="K1964" s="205"/>
      <c r="L1964" s="205"/>
      <c r="M1964" s="205"/>
      <c r="N1964" s="354">
        <f>N1965</f>
        <v>0</v>
      </c>
      <c r="O1964" s="354">
        <f t="shared" ref="O1964:Q1964" si="1299">O1965</f>
        <v>47.5441</v>
      </c>
      <c r="P1964" s="354">
        <f t="shared" si="1299"/>
        <v>116.33</v>
      </c>
      <c r="Q1964" s="354">
        <f t="shared" si="1299"/>
        <v>138.387</v>
      </c>
      <c r="R1964" s="354">
        <f t="shared" ref="R1964:R1986" si="1300">Q1964+P1964+O1964+N1964</f>
        <v>302.2611</v>
      </c>
      <c r="S1964" s="33"/>
    </row>
    <row r="1965" spans="1:19" s="6" customFormat="1" ht="40.5" customHeight="1">
      <c r="A1965" s="532"/>
      <c r="B1965" s="455"/>
      <c r="C1965" s="455"/>
      <c r="D1965" s="455"/>
      <c r="E1965" s="458"/>
      <c r="F1965" s="458"/>
      <c r="G1965" s="458"/>
      <c r="H1965" s="458"/>
      <c r="I1965" s="187" t="s">
        <v>67</v>
      </c>
      <c r="J1965" s="461"/>
      <c r="K1965" s="55" t="s">
        <v>26</v>
      </c>
      <c r="L1965" s="55"/>
      <c r="M1965" s="55"/>
      <c r="N1965" s="355">
        <f>N1966+N1967</f>
        <v>0</v>
      </c>
      <c r="O1965" s="355">
        <f t="shared" ref="O1965:Q1965" si="1301">O1966+O1967</f>
        <v>47.5441</v>
      </c>
      <c r="P1965" s="355">
        <f t="shared" si="1301"/>
        <v>116.33</v>
      </c>
      <c r="Q1965" s="355">
        <f t="shared" si="1301"/>
        <v>138.387</v>
      </c>
      <c r="R1965" s="355">
        <f t="shared" si="1300"/>
        <v>302.2611</v>
      </c>
      <c r="S1965" s="33"/>
    </row>
    <row r="1966" spans="1:19" s="6" customFormat="1" ht="25.5" customHeight="1">
      <c r="A1966" s="532"/>
      <c r="B1966" s="455"/>
      <c r="C1966" s="455"/>
      <c r="D1966" s="455"/>
      <c r="E1966" s="458"/>
      <c r="F1966" s="458"/>
      <c r="G1966" s="458"/>
      <c r="H1966" s="458"/>
      <c r="I1966" s="188" t="s">
        <v>34</v>
      </c>
      <c r="J1966" s="461"/>
      <c r="K1966" s="98" t="s">
        <v>35</v>
      </c>
      <c r="L1966" s="98"/>
      <c r="M1966" s="98"/>
      <c r="N1966" s="357">
        <v>0</v>
      </c>
      <c r="O1966" s="357">
        <v>47.5441</v>
      </c>
      <c r="P1966" s="357">
        <v>4.774</v>
      </c>
      <c r="Q1966" s="357">
        <v>4.9630000000000001</v>
      </c>
      <c r="R1966" s="355">
        <f t="shared" si="1300"/>
        <v>57.281100000000002</v>
      </c>
      <c r="S1966" s="33"/>
    </row>
    <row r="1967" spans="1:19" s="6" customFormat="1" ht="15">
      <c r="A1967" s="532"/>
      <c r="B1967" s="455"/>
      <c r="C1967" s="455"/>
      <c r="D1967" s="455"/>
      <c r="E1967" s="458"/>
      <c r="F1967" s="458"/>
      <c r="G1967" s="458"/>
      <c r="H1967" s="458"/>
      <c r="I1967" s="188" t="s">
        <v>25</v>
      </c>
      <c r="J1967" s="461"/>
      <c r="K1967" s="98" t="s">
        <v>26</v>
      </c>
      <c r="L1967" s="98"/>
      <c r="M1967" s="98"/>
      <c r="N1967" s="357">
        <v>0</v>
      </c>
      <c r="O1967" s="357">
        <v>0</v>
      </c>
      <c r="P1967" s="357">
        <v>111.556</v>
      </c>
      <c r="Q1967" s="357">
        <v>133.42400000000001</v>
      </c>
      <c r="R1967" s="355">
        <f t="shared" si="1300"/>
        <v>244.98000000000002</v>
      </c>
      <c r="S1967" s="33"/>
    </row>
    <row r="1968" spans="1:19" s="6" customFormat="1" ht="15">
      <c r="A1968" s="531">
        <v>16</v>
      </c>
      <c r="B1968" s="535" t="s">
        <v>400</v>
      </c>
      <c r="C1968" s="455"/>
      <c r="D1968" s="455"/>
      <c r="E1968" s="458"/>
      <c r="F1968" s="458"/>
      <c r="G1968" s="458"/>
      <c r="H1968" s="458"/>
      <c r="I1968" s="232" t="s">
        <v>22</v>
      </c>
      <c r="J1968" s="460">
        <v>451</v>
      </c>
      <c r="K1968" s="205"/>
      <c r="L1968" s="205"/>
      <c r="M1968" s="205"/>
      <c r="N1968" s="354">
        <f>N1969</f>
        <v>0</v>
      </c>
      <c r="O1968" s="354">
        <f t="shared" ref="O1968:Q1968" si="1302">O1969</f>
        <v>80.393699999999995</v>
      </c>
      <c r="P1968" s="354">
        <f t="shared" si="1302"/>
        <v>173.43099999999998</v>
      </c>
      <c r="Q1968" s="354">
        <f t="shared" si="1302"/>
        <v>561.82399999999996</v>
      </c>
      <c r="R1968" s="354">
        <f t="shared" ref="R1968:R1971" si="1303">Q1968+P1968+O1968+N1968</f>
        <v>815.64869999999985</v>
      </c>
      <c r="S1968" s="41"/>
    </row>
    <row r="1969" spans="1:19" s="6" customFormat="1" ht="38.25">
      <c r="A1969" s="532"/>
      <c r="B1969" s="535"/>
      <c r="C1969" s="455"/>
      <c r="D1969" s="455"/>
      <c r="E1969" s="458"/>
      <c r="F1969" s="458"/>
      <c r="G1969" s="458"/>
      <c r="H1969" s="458"/>
      <c r="I1969" s="187" t="s">
        <v>67</v>
      </c>
      <c r="J1969" s="461"/>
      <c r="K1969" s="55" t="s">
        <v>26</v>
      </c>
      <c r="L1969" s="55"/>
      <c r="M1969" s="55"/>
      <c r="N1969" s="355">
        <f>N1970+N1971</f>
        <v>0</v>
      </c>
      <c r="O1969" s="355">
        <f t="shared" ref="O1969" si="1304">O1970+O1971</f>
        <v>80.393699999999995</v>
      </c>
      <c r="P1969" s="355">
        <f t="shared" ref="P1969" si="1305">P1970+P1971</f>
        <v>173.43099999999998</v>
      </c>
      <c r="Q1969" s="355">
        <f t="shared" ref="Q1969" si="1306">Q1970+Q1971</f>
        <v>561.82399999999996</v>
      </c>
      <c r="R1969" s="355">
        <f t="shared" si="1303"/>
        <v>815.64869999999985</v>
      </c>
      <c r="S1969" s="33"/>
    </row>
    <row r="1970" spans="1:19" s="6" customFormat="1" ht="25.5">
      <c r="A1970" s="532"/>
      <c r="B1970" s="535"/>
      <c r="C1970" s="455"/>
      <c r="D1970" s="455"/>
      <c r="E1970" s="458"/>
      <c r="F1970" s="458"/>
      <c r="G1970" s="458"/>
      <c r="H1970" s="458"/>
      <c r="I1970" s="188" t="s">
        <v>34</v>
      </c>
      <c r="J1970" s="461"/>
      <c r="K1970" s="98" t="s">
        <v>35</v>
      </c>
      <c r="L1970" s="98"/>
      <c r="M1970" s="98"/>
      <c r="N1970" s="357">
        <v>0</v>
      </c>
      <c r="O1970" s="357">
        <v>0</v>
      </c>
      <c r="P1970" s="357">
        <v>5.7779999999999996</v>
      </c>
      <c r="Q1970" s="357">
        <v>5.7850000000000001</v>
      </c>
      <c r="R1970" s="355">
        <f t="shared" si="1303"/>
        <v>11.562999999999999</v>
      </c>
      <c r="S1970" s="33"/>
    </row>
    <row r="1971" spans="1:19" s="6" customFormat="1" ht="15">
      <c r="A1971" s="533"/>
      <c r="B1971" s="535"/>
      <c r="C1971" s="455"/>
      <c r="D1971" s="455"/>
      <c r="E1971" s="458"/>
      <c r="F1971" s="458"/>
      <c r="G1971" s="458"/>
      <c r="H1971" s="458"/>
      <c r="I1971" s="188" t="s">
        <v>25</v>
      </c>
      <c r="J1971" s="462"/>
      <c r="K1971" s="98" t="s">
        <v>26</v>
      </c>
      <c r="L1971" s="98"/>
      <c r="M1971" s="98"/>
      <c r="N1971" s="357">
        <v>0</v>
      </c>
      <c r="O1971" s="357">
        <v>80.393699999999995</v>
      </c>
      <c r="P1971" s="357">
        <v>167.65299999999999</v>
      </c>
      <c r="Q1971" s="357">
        <v>556.03899999999999</v>
      </c>
      <c r="R1971" s="355">
        <f t="shared" si="1303"/>
        <v>804.08569999999997</v>
      </c>
      <c r="S1971" s="33"/>
    </row>
    <row r="1972" spans="1:19" s="6" customFormat="1" ht="15">
      <c r="A1972" s="531">
        <v>17</v>
      </c>
      <c r="B1972" s="535" t="s">
        <v>521</v>
      </c>
      <c r="C1972" s="455"/>
      <c r="D1972" s="455"/>
      <c r="E1972" s="458"/>
      <c r="F1972" s="458"/>
      <c r="G1972" s="458"/>
      <c r="H1972" s="458"/>
      <c r="I1972" s="232" t="s">
        <v>22</v>
      </c>
      <c r="J1972" s="460">
        <v>451</v>
      </c>
      <c r="K1972" s="205"/>
      <c r="L1972" s="205"/>
      <c r="M1972" s="205"/>
      <c r="N1972" s="354">
        <f>N1973</f>
        <v>0</v>
      </c>
      <c r="O1972" s="354">
        <f t="shared" ref="O1972:Q1972" si="1307">O1973</f>
        <v>3</v>
      </c>
      <c r="P1972" s="354">
        <f t="shared" si="1307"/>
        <v>100.78</v>
      </c>
      <c r="Q1972" s="354">
        <f t="shared" si="1307"/>
        <v>88.161000000000001</v>
      </c>
      <c r="R1972" s="354">
        <f t="shared" ref="R1972:R1974" si="1308">Q1972+P1972+O1972+N1972</f>
        <v>191.941</v>
      </c>
      <c r="S1972" s="41"/>
    </row>
    <row r="1973" spans="1:19" s="6" customFormat="1" ht="38.25">
      <c r="A1973" s="532"/>
      <c r="B1973" s="535"/>
      <c r="C1973" s="455"/>
      <c r="D1973" s="455"/>
      <c r="E1973" s="458"/>
      <c r="F1973" s="458"/>
      <c r="G1973" s="458"/>
      <c r="H1973" s="458"/>
      <c r="I1973" s="187" t="s">
        <v>67</v>
      </c>
      <c r="J1973" s="461"/>
      <c r="K1973" s="55" t="s">
        <v>26</v>
      </c>
      <c r="L1973" s="55"/>
      <c r="M1973" s="55"/>
      <c r="N1973" s="355">
        <f>N1974</f>
        <v>0</v>
      </c>
      <c r="O1973" s="355">
        <f t="shared" ref="O1973:Q1973" si="1309">O1974</f>
        <v>3</v>
      </c>
      <c r="P1973" s="355">
        <f t="shared" si="1309"/>
        <v>100.78</v>
      </c>
      <c r="Q1973" s="355">
        <f t="shared" si="1309"/>
        <v>88.161000000000001</v>
      </c>
      <c r="R1973" s="355">
        <f t="shared" si="1308"/>
        <v>191.941</v>
      </c>
      <c r="S1973" s="33"/>
    </row>
    <row r="1974" spans="1:19" s="6" customFormat="1" ht="15">
      <c r="A1974" s="533"/>
      <c r="B1974" s="535"/>
      <c r="C1974" s="455"/>
      <c r="D1974" s="455"/>
      <c r="E1974" s="458"/>
      <c r="F1974" s="458"/>
      <c r="G1974" s="458"/>
      <c r="H1974" s="458"/>
      <c r="I1974" s="188" t="s">
        <v>25</v>
      </c>
      <c r="J1974" s="462"/>
      <c r="K1974" s="98" t="s">
        <v>26</v>
      </c>
      <c r="L1974" s="98"/>
      <c r="M1974" s="98"/>
      <c r="N1974" s="357">
        <v>0</v>
      </c>
      <c r="O1974" s="357">
        <v>3</v>
      </c>
      <c r="P1974" s="357">
        <v>100.78</v>
      </c>
      <c r="Q1974" s="357">
        <v>88.161000000000001</v>
      </c>
      <c r="R1974" s="355">
        <f t="shared" si="1308"/>
        <v>191.941</v>
      </c>
      <c r="S1974" s="33"/>
    </row>
    <row r="1975" spans="1:19" s="6" customFormat="1" ht="15" customHeight="1">
      <c r="A1975" s="531">
        <v>18</v>
      </c>
      <c r="B1975" s="454" t="s">
        <v>401</v>
      </c>
      <c r="C1975" s="455"/>
      <c r="D1975" s="455"/>
      <c r="E1975" s="458"/>
      <c r="F1975" s="458"/>
      <c r="G1975" s="458"/>
      <c r="H1975" s="458"/>
      <c r="I1975" s="232" t="s">
        <v>22</v>
      </c>
      <c r="J1975" s="460">
        <v>451</v>
      </c>
      <c r="K1975" s="205"/>
      <c r="L1975" s="205"/>
      <c r="M1975" s="205"/>
      <c r="N1975" s="354">
        <f>N1976</f>
        <v>0</v>
      </c>
      <c r="O1975" s="354">
        <f t="shared" ref="O1975" si="1310">O1976</f>
        <v>0</v>
      </c>
      <c r="P1975" s="354">
        <f t="shared" ref="P1975" si="1311">P1976</f>
        <v>0</v>
      </c>
      <c r="Q1975" s="354">
        <f t="shared" ref="Q1975" si="1312">Q1976</f>
        <v>143.988</v>
      </c>
      <c r="R1975" s="354">
        <f t="shared" ref="R1975:R1978" si="1313">Q1975+P1975+O1975+N1975</f>
        <v>143.988</v>
      </c>
      <c r="S1975" s="41"/>
    </row>
    <row r="1976" spans="1:19" s="6" customFormat="1" ht="38.25">
      <c r="A1976" s="532"/>
      <c r="B1976" s="455"/>
      <c r="C1976" s="455"/>
      <c r="D1976" s="455"/>
      <c r="E1976" s="458"/>
      <c r="F1976" s="458"/>
      <c r="G1976" s="458"/>
      <c r="H1976" s="458"/>
      <c r="I1976" s="187" t="s">
        <v>67</v>
      </c>
      <c r="J1976" s="461"/>
      <c r="K1976" s="55" t="s">
        <v>26</v>
      </c>
      <c r="L1976" s="55"/>
      <c r="M1976" s="55"/>
      <c r="N1976" s="355">
        <f>N1977+N1978</f>
        <v>0</v>
      </c>
      <c r="O1976" s="355">
        <f t="shared" ref="O1976:Q1976" si="1314">O1977+O1978</f>
        <v>0</v>
      </c>
      <c r="P1976" s="355">
        <f t="shared" si="1314"/>
        <v>0</v>
      </c>
      <c r="Q1976" s="355">
        <f t="shared" si="1314"/>
        <v>143.988</v>
      </c>
      <c r="R1976" s="355">
        <f t="shared" si="1313"/>
        <v>143.988</v>
      </c>
      <c r="S1976" s="33"/>
    </row>
    <row r="1977" spans="1:19" s="6" customFormat="1" ht="15">
      <c r="A1977" s="532"/>
      <c r="B1977" s="455"/>
      <c r="C1977" s="455"/>
      <c r="D1977" s="455"/>
      <c r="E1977" s="458"/>
      <c r="F1977" s="458"/>
      <c r="G1977" s="458"/>
      <c r="H1977" s="458"/>
      <c r="I1977" s="188" t="s">
        <v>25</v>
      </c>
      <c r="J1977" s="462"/>
      <c r="K1977" s="98" t="s">
        <v>26</v>
      </c>
      <c r="L1977" s="98"/>
      <c r="M1977" s="98"/>
      <c r="N1977" s="357">
        <v>0</v>
      </c>
      <c r="O1977" s="357">
        <v>0</v>
      </c>
      <c r="P1977" s="357">
        <v>0</v>
      </c>
      <c r="Q1977" s="357">
        <v>5</v>
      </c>
      <c r="R1977" s="355">
        <f t="shared" si="1313"/>
        <v>5</v>
      </c>
      <c r="S1977" s="33"/>
    </row>
    <row r="1978" spans="1:19" s="6" customFormat="1" ht="25.5">
      <c r="A1978" s="533"/>
      <c r="B1978" s="456"/>
      <c r="C1978" s="455"/>
      <c r="D1978" s="455"/>
      <c r="E1978" s="458"/>
      <c r="F1978" s="458"/>
      <c r="G1978" s="458"/>
      <c r="H1978" s="458"/>
      <c r="I1978" s="188" t="s">
        <v>47</v>
      </c>
      <c r="J1978" s="329"/>
      <c r="K1978" s="98" t="s">
        <v>48</v>
      </c>
      <c r="L1978" s="98"/>
      <c r="M1978" s="98"/>
      <c r="N1978" s="357">
        <v>0</v>
      </c>
      <c r="O1978" s="357">
        <v>0</v>
      </c>
      <c r="P1978" s="357">
        <v>0</v>
      </c>
      <c r="Q1978" s="357">
        <v>138.988</v>
      </c>
      <c r="R1978" s="355">
        <f t="shared" si="1313"/>
        <v>138.988</v>
      </c>
      <c r="S1978" s="330"/>
    </row>
    <row r="1979" spans="1:19" s="6" customFormat="1" ht="15">
      <c r="A1979" s="464">
        <v>19</v>
      </c>
      <c r="B1979" s="457" t="s">
        <v>402</v>
      </c>
      <c r="C1979" s="455"/>
      <c r="D1979" s="455"/>
      <c r="E1979" s="458"/>
      <c r="F1979" s="458"/>
      <c r="G1979" s="458"/>
      <c r="H1979" s="458"/>
      <c r="I1979" s="198" t="s">
        <v>22</v>
      </c>
      <c r="J1979" s="460">
        <v>454</v>
      </c>
      <c r="K1979" s="66"/>
      <c r="L1979" s="66"/>
      <c r="M1979" s="66"/>
      <c r="N1979" s="354">
        <f>N1980</f>
        <v>0</v>
      </c>
      <c r="O1979" s="354">
        <f t="shared" ref="O1979:Q1979" si="1315">O1980</f>
        <v>28.2376</v>
      </c>
      <c r="P1979" s="354">
        <f t="shared" si="1315"/>
        <v>52.830000000000005</v>
      </c>
      <c r="Q1979" s="354">
        <f t="shared" si="1315"/>
        <v>61.383875000000003</v>
      </c>
      <c r="R1979" s="354">
        <f t="shared" si="1300"/>
        <v>142.45147500000002</v>
      </c>
      <c r="S1979" s="41"/>
    </row>
    <row r="1980" spans="1:19" s="6" customFormat="1" ht="38.25">
      <c r="A1980" s="465"/>
      <c r="B1980" s="458"/>
      <c r="C1980" s="455"/>
      <c r="D1980" s="455"/>
      <c r="E1980" s="458"/>
      <c r="F1980" s="458"/>
      <c r="G1980" s="458"/>
      <c r="H1980" s="458"/>
      <c r="I1980" s="233" t="s">
        <v>403</v>
      </c>
      <c r="J1980" s="461"/>
      <c r="K1980" s="55" t="s">
        <v>404</v>
      </c>
      <c r="L1980" s="319"/>
      <c r="M1980" s="319"/>
      <c r="N1980" s="361">
        <f>N1981+N1984</f>
        <v>0</v>
      </c>
      <c r="O1980" s="361">
        <f t="shared" ref="O1980:Q1980" si="1316">O1981+O1984</f>
        <v>28.2376</v>
      </c>
      <c r="P1980" s="361">
        <f t="shared" si="1316"/>
        <v>52.830000000000005</v>
      </c>
      <c r="Q1980" s="361">
        <f t="shared" si="1316"/>
        <v>61.383875000000003</v>
      </c>
      <c r="R1980" s="355">
        <f t="shared" si="1300"/>
        <v>142.45147500000002</v>
      </c>
      <c r="S1980" s="33"/>
    </row>
    <row r="1981" spans="1:19" s="6" customFormat="1" ht="51">
      <c r="A1981" s="465"/>
      <c r="B1981" s="458"/>
      <c r="C1981" s="455"/>
      <c r="D1981" s="455"/>
      <c r="E1981" s="458"/>
      <c r="F1981" s="458"/>
      <c r="G1981" s="458"/>
      <c r="H1981" s="458"/>
      <c r="I1981" s="202" t="s">
        <v>366</v>
      </c>
      <c r="J1981" s="461"/>
      <c r="K1981" s="55" t="s">
        <v>24</v>
      </c>
      <c r="L1981" s="55"/>
      <c r="M1981" s="55"/>
      <c r="N1981" s="362">
        <f>N1982+N1983</f>
        <v>0</v>
      </c>
      <c r="O1981" s="362">
        <f>O1982+O1983</f>
        <v>28.2376</v>
      </c>
      <c r="P1981" s="362">
        <f>P1982+P1983</f>
        <v>52.830000000000005</v>
      </c>
      <c r="Q1981" s="362">
        <f>Q1982+Q1983</f>
        <v>57.884</v>
      </c>
      <c r="R1981" s="355">
        <f t="shared" si="1300"/>
        <v>138.95159999999998</v>
      </c>
      <c r="S1981" s="33"/>
    </row>
    <row r="1982" spans="1:19" s="6" customFormat="1" ht="25.5">
      <c r="A1982" s="465"/>
      <c r="B1982" s="458"/>
      <c r="C1982" s="455"/>
      <c r="D1982" s="455"/>
      <c r="E1982" s="458"/>
      <c r="F1982" s="458"/>
      <c r="G1982" s="458"/>
      <c r="H1982" s="458"/>
      <c r="I1982" s="234" t="s">
        <v>34</v>
      </c>
      <c r="J1982" s="461"/>
      <c r="K1982" s="98" t="s">
        <v>35</v>
      </c>
      <c r="L1982" s="98"/>
      <c r="M1982" s="98"/>
      <c r="N1982" s="356">
        <v>0</v>
      </c>
      <c r="O1982" s="356">
        <v>0</v>
      </c>
      <c r="P1982" s="356">
        <v>0.06</v>
      </c>
      <c r="Q1982" s="356">
        <v>57.884</v>
      </c>
      <c r="R1982" s="355">
        <f t="shared" si="1300"/>
        <v>57.944000000000003</v>
      </c>
      <c r="S1982" s="33"/>
    </row>
    <row r="1983" spans="1:19" s="6" customFormat="1" ht="15">
      <c r="A1983" s="465"/>
      <c r="B1983" s="458"/>
      <c r="C1983" s="455"/>
      <c r="D1983" s="455"/>
      <c r="E1983" s="458"/>
      <c r="F1983" s="458"/>
      <c r="G1983" s="458"/>
      <c r="H1983" s="458"/>
      <c r="I1983" s="234" t="s">
        <v>25</v>
      </c>
      <c r="J1983" s="461"/>
      <c r="K1983" s="98" t="s">
        <v>26</v>
      </c>
      <c r="L1983" s="98"/>
      <c r="M1983" s="98"/>
      <c r="N1983" s="356">
        <v>0</v>
      </c>
      <c r="O1983" s="356">
        <v>28.2376</v>
      </c>
      <c r="P1983" s="356">
        <v>52.77</v>
      </c>
      <c r="Q1983" s="356">
        <v>0</v>
      </c>
      <c r="R1983" s="355">
        <f t="shared" si="1300"/>
        <v>81.007599999999996</v>
      </c>
      <c r="S1983" s="33"/>
    </row>
    <row r="1984" spans="1:19" s="6" customFormat="1" ht="25.5">
      <c r="A1984" s="465"/>
      <c r="B1984" s="458"/>
      <c r="C1984" s="455"/>
      <c r="D1984" s="455"/>
      <c r="E1984" s="458"/>
      <c r="F1984" s="458"/>
      <c r="G1984" s="458"/>
      <c r="H1984" s="458"/>
      <c r="I1984" s="235" t="s">
        <v>27</v>
      </c>
      <c r="J1984" s="461"/>
      <c r="K1984" s="55" t="s">
        <v>52</v>
      </c>
      <c r="L1984" s="55"/>
      <c r="M1984" s="55"/>
      <c r="N1984" s="362">
        <f>N1985</f>
        <v>0</v>
      </c>
      <c r="O1984" s="362">
        <f>O1985</f>
        <v>0</v>
      </c>
      <c r="P1984" s="362">
        <f>P1985</f>
        <v>0</v>
      </c>
      <c r="Q1984" s="362">
        <f>Q1985</f>
        <v>3.4998749999999998</v>
      </c>
      <c r="R1984" s="355">
        <f t="shared" si="1300"/>
        <v>3.4998749999999998</v>
      </c>
      <c r="S1984" s="33"/>
    </row>
    <row r="1985" spans="1:19" s="6" customFormat="1" ht="15">
      <c r="A1985" s="466"/>
      <c r="B1985" s="459"/>
      <c r="C1985" s="455"/>
      <c r="D1985" s="455"/>
      <c r="E1985" s="458"/>
      <c r="F1985" s="458"/>
      <c r="G1985" s="458"/>
      <c r="H1985" s="458"/>
      <c r="I1985" s="236" t="s">
        <v>25</v>
      </c>
      <c r="J1985" s="462"/>
      <c r="K1985" s="98" t="s">
        <v>26</v>
      </c>
      <c r="L1985" s="98"/>
      <c r="M1985" s="98"/>
      <c r="N1985" s="357">
        <v>0</v>
      </c>
      <c r="O1985" s="357">
        <v>0</v>
      </c>
      <c r="P1985" s="356">
        <v>0</v>
      </c>
      <c r="Q1985" s="356">
        <v>3.4998749999999998</v>
      </c>
      <c r="R1985" s="355">
        <f t="shared" si="1300"/>
        <v>3.4998749999999998</v>
      </c>
      <c r="S1985" s="33"/>
    </row>
    <row r="1986" spans="1:19" s="6" customFormat="1" ht="27" customHeight="1">
      <c r="A1986" s="464">
        <v>20</v>
      </c>
      <c r="B1986" s="457" t="s">
        <v>405</v>
      </c>
      <c r="C1986" s="455"/>
      <c r="D1986" s="455"/>
      <c r="E1986" s="458"/>
      <c r="F1986" s="458"/>
      <c r="G1986" s="458"/>
      <c r="H1986" s="458"/>
      <c r="I1986" s="237" t="s">
        <v>22</v>
      </c>
      <c r="J1986" s="460">
        <v>456</v>
      </c>
      <c r="K1986" s="238"/>
      <c r="L1986" s="238"/>
      <c r="M1986" s="238"/>
      <c r="N1986" s="354">
        <f t="shared" ref="N1986:Q1986" si="1317">N1987+N1990+N1992+N1994</f>
        <v>0</v>
      </c>
      <c r="O1986" s="354">
        <f t="shared" si="1317"/>
        <v>55.494</v>
      </c>
      <c r="P1986" s="354">
        <f t="shared" si="1317"/>
        <v>115.382999</v>
      </c>
      <c r="Q1986" s="354">
        <f t="shared" si="1317"/>
        <v>133.94899999999998</v>
      </c>
      <c r="R1986" s="354">
        <f t="shared" si="1300"/>
        <v>304.82599900000002</v>
      </c>
      <c r="S1986" s="41"/>
    </row>
    <row r="1987" spans="1:19" s="6" customFormat="1" ht="76.5">
      <c r="A1987" s="465"/>
      <c r="B1987" s="458"/>
      <c r="C1987" s="455"/>
      <c r="D1987" s="455"/>
      <c r="E1987" s="458"/>
      <c r="F1987" s="458"/>
      <c r="G1987" s="458"/>
      <c r="H1987" s="458"/>
      <c r="I1987" s="233" t="s">
        <v>71</v>
      </c>
      <c r="J1987" s="461"/>
      <c r="K1987" s="55" t="s">
        <v>24</v>
      </c>
      <c r="L1987" s="55"/>
      <c r="M1987" s="55"/>
      <c r="N1987" s="355">
        <f>N1989+N1988</f>
        <v>0</v>
      </c>
      <c r="O1987" s="355">
        <f>O1989+O1988</f>
        <v>18.692</v>
      </c>
      <c r="P1987" s="355">
        <f>P1989+P1988</f>
        <v>43.847999999999999</v>
      </c>
      <c r="Q1987" s="355">
        <f>Q1989+Q1988</f>
        <v>60.56</v>
      </c>
      <c r="R1987" s="363">
        <f t="shared" ref="R1987:R2006" si="1318">Q1987+P1987+O1987+N1987</f>
        <v>123.1</v>
      </c>
      <c r="S1987" s="33"/>
    </row>
    <row r="1988" spans="1:19" s="6" customFormat="1" ht="25.5">
      <c r="A1988" s="465"/>
      <c r="B1988" s="458"/>
      <c r="C1988" s="455"/>
      <c r="D1988" s="455"/>
      <c r="E1988" s="458"/>
      <c r="F1988" s="458"/>
      <c r="G1988" s="458"/>
      <c r="H1988" s="458"/>
      <c r="I1988" s="236" t="s">
        <v>34</v>
      </c>
      <c r="J1988" s="461"/>
      <c r="K1988" s="98" t="s">
        <v>35</v>
      </c>
      <c r="L1988" s="98"/>
      <c r="M1988" s="98"/>
      <c r="N1988" s="357">
        <v>0</v>
      </c>
      <c r="O1988" s="356">
        <v>0</v>
      </c>
      <c r="P1988" s="357">
        <v>0.04</v>
      </c>
      <c r="Q1988" s="356">
        <v>0</v>
      </c>
      <c r="R1988" s="363">
        <f t="shared" si="1318"/>
        <v>0.04</v>
      </c>
      <c r="S1988" s="33"/>
    </row>
    <row r="1989" spans="1:19" s="6" customFormat="1" ht="15">
      <c r="A1989" s="465"/>
      <c r="B1989" s="458"/>
      <c r="C1989" s="455"/>
      <c r="D1989" s="455"/>
      <c r="E1989" s="458"/>
      <c r="F1989" s="458"/>
      <c r="G1989" s="458"/>
      <c r="H1989" s="458"/>
      <c r="I1989" s="236" t="s">
        <v>25</v>
      </c>
      <c r="J1989" s="461"/>
      <c r="K1989" s="98" t="s">
        <v>26</v>
      </c>
      <c r="L1989" s="98"/>
      <c r="M1989" s="98"/>
      <c r="N1989" s="357">
        <v>0</v>
      </c>
      <c r="O1989" s="357">
        <v>18.692</v>
      </c>
      <c r="P1989" s="356">
        <v>43.808</v>
      </c>
      <c r="Q1989" s="356">
        <v>60.56</v>
      </c>
      <c r="R1989" s="363">
        <f t="shared" si="1318"/>
        <v>123.06</v>
      </c>
      <c r="S1989" s="33"/>
    </row>
    <row r="1990" spans="1:19" s="6" customFormat="1" ht="25.5">
      <c r="A1990" s="465"/>
      <c r="B1990" s="458"/>
      <c r="C1990" s="455"/>
      <c r="D1990" s="455"/>
      <c r="E1990" s="458"/>
      <c r="F1990" s="458"/>
      <c r="G1990" s="458"/>
      <c r="H1990" s="458"/>
      <c r="I1990" s="233" t="s">
        <v>199</v>
      </c>
      <c r="J1990" s="461"/>
      <c r="K1990" s="55" t="s">
        <v>46</v>
      </c>
      <c r="L1990" s="55"/>
      <c r="M1990" s="55"/>
      <c r="N1990" s="355">
        <f>N1991</f>
        <v>0</v>
      </c>
      <c r="O1990" s="355">
        <f>O1991</f>
        <v>36.802</v>
      </c>
      <c r="P1990" s="355">
        <f>P1991</f>
        <v>67.73</v>
      </c>
      <c r="Q1990" s="355">
        <f>Q1991</f>
        <v>70.051000000000002</v>
      </c>
      <c r="R1990" s="363">
        <f t="shared" si="1318"/>
        <v>174.583</v>
      </c>
      <c r="S1990" s="33"/>
    </row>
    <row r="1991" spans="1:19" s="6" customFormat="1" ht="15">
      <c r="A1991" s="465"/>
      <c r="B1991" s="458"/>
      <c r="C1991" s="455"/>
      <c r="D1991" s="455"/>
      <c r="E1991" s="458"/>
      <c r="F1991" s="458"/>
      <c r="G1991" s="458"/>
      <c r="H1991" s="458"/>
      <c r="I1991" s="236" t="s">
        <v>25</v>
      </c>
      <c r="J1991" s="461"/>
      <c r="K1991" s="98" t="s">
        <v>26</v>
      </c>
      <c r="L1991" s="98"/>
      <c r="M1991" s="98"/>
      <c r="N1991" s="357">
        <v>0</v>
      </c>
      <c r="O1991" s="357">
        <v>36.802</v>
      </c>
      <c r="P1991" s="356">
        <v>67.73</v>
      </c>
      <c r="Q1991" s="356">
        <v>70.051000000000002</v>
      </c>
      <c r="R1991" s="363">
        <f t="shared" si="1318"/>
        <v>174.583</v>
      </c>
      <c r="S1991" s="33"/>
    </row>
    <row r="1992" spans="1:19" s="6" customFormat="1" ht="25.5">
      <c r="A1992" s="465"/>
      <c r="B1992" s="458"/>
      <c r="C1992" s="455"/>
      <c r="D1992" s="455"/>
      <c r="E1992" s="458"/>
      <c r="F1992" s="458"/>
      <c r="G1992" s="458"/>
      <c r="H1992" s="458"/>
      <c r="I1992" s="233" t="s">
        <v>27</v>
      </c>
      <c r="J1992" s="461"/>
      <c r="K1992" s="55" t="s">
        <v>37</v>
      </c>
      <c r="L1992" s="55"/>
      <c r="M1992" s="55"/>
      <c r="N1992" s="355">
        <f>N1993</f>
        <v>0</v>
      </c>
      <c r="O1992" s="355">
        <f>O1993</f>
        <v>0</v>
      </c>
      <c r="P1992" s="355">
        <f>P1993</f>
        <v>1.804999</v>
      </c>
      <c r="Q1992" s="355">
        <f>Q1993</f>
        <v>3.3380000000000001</v>
      </c>
      <c r="R1992" s="363">
        <f t="shared" si="1318"/>
        <v>5.1429989999999997</v>
      </c>
      <c r="S1992" s="33"/>
    </row>
    <row r="1993" spans="1:19" s="6" customFormat="1" ht="15">
      <c r="A1993" s="465"/>
      <c r="B1993" s="458"/>
      <c r="C1993" s="455"/>
      <c r="D1993" s="455"/>
      <c r="E1993" s="458"/>
      <c r="F1993" s="458"/>
      <c r="G1993" s="458"/>
      <c r="H1993" s="458"/>
      <c r="I1993" s="236" t="s">
        <v>25</v>
      </c>
      <c r="J1993" s="461"/>
      <c r="K1993" s="98" t="s">
        <v>26</v>
      </c>
      <c r="L1993" s="98"/>
      <c r="M1993" s="98"/>
      <c r="N1993" s="357">
        <v>0</v>
      </c>
      <c r="O1993" s="356">
        <v>0</v>
      </c>
      <c r="P1993" s="356">
        <v>1.804999</v>
      </c>
      <c r="Q1993" s="356">
        <v>3.3380000000000001</v>
      </c>
      <c r="R1993" s="363">
        <f t="shared" si="1318"/>
        <v>5.1429989999999997</v>
      </c>
      <c r="S1993" s="33"/>
    </row>
    <row r="1994" spans="1:19" s="6" customFormat="1" ht="25.5">
      <c r="A1994" s="465"/>
      <c r="B1994" s="458"/>
      <c r="C1994" s="455"/>
      <c r="D1994" s="455"/>
      <c r="E1994" s="458"/>
      <c r="F1994" s="458"/>
      <c r="G1994" s="458"/>
      <c r="H1994" s="458"/>
      <c r="I1994" s="235" t="s">
        <v>27</v>
      </c>
      <c r="J1994" s="461"/>
      <c r="K1994" s="215" t="s">
        <v>76</v>
      </c>
      <c r="L1994" s="320"/>
      <c r="M1994" s="320"/>
      <c r="N1994" s="355">
        <f>N1995</f>
        <v>0</v>
      </c>
      <c r="O1994" s="355">
        <f>O1995</f>
        <v>0</v>
      </c>
      <c r="P1994" s="355">
        <f>P1995</f>
        <v>2</v>
      </c>
      <c r="Q1994" s="355">
        <f>Q1995</f>
        <v>0</v>
      </c>
      <c r="R1994" s="363">
        <f t="shared" si="1318"/>
        <v>2</v>
      </c>
      <c r="S1994" s="33"/>
    </row>
    <row r="1995" spans="1:19" s="6" customFormat="1" ht="15">
      <c r="A1995" s="466"/>
      <c r="B1995" s="459"/>
      <c r="C1995" s="455"/>
      <c r="D1995" s="455"/>
      <c r="E1995" s="458"/>
      <c r="F1995" s="458"/>
      <c r="G1995" s="458"/>
      <c r="H1995" s="458"/>
      <c r="I1995" s="234" t="s">
        <v>25</v>
      </c>
      <c r="J1995" s="462"/>
      <c r="K1995" s="98" t="s">
        <v>26</v>
      </c>
      <c r="L1995" s="98"/>
      <c r="M1995" s="98"/>
      <c r="N1995" s="357">
        <v>0</v>
      </c>
      <c r="O1995" s="357">
        <v>0</v>
      </c>
      <c r="P1995" s="357">
        <v>2</v>
      </c>
      <c r="Q1995" s="357">
        <v>0</v>
      </c>
      <c r="R1995" s="363">
        <f t="shared" si="1318"/>
        <v>2</v>
      </c>
      <c r="S1995" s="33"/>
    </row>
    <row r="1996" spans="1:19" s="6" customFormat="1" ht="15">
      <c r="A1996" s="544">
        <v>21</v>
      </c>
      <c r="B1996" s="530" t="s">
        <v>406</v>
      </c>
      <c r="C1996" s="455"/>
      <c r="D1996" s="455"/>
      <c r="E1996" s="458"/>
      <c r="F1996" s="458"/>
      <c r="G1996" s="458"/>
      <c r="H1996" s="458"/>
      <c r="I1996" s="237" t="s">
        <v>22</v>
      </c>
      <c r="J1996" s="470">
        <v>456</v>
      </c>
      <c r="K1996" s="238"/>
      <c r="L1996" s="238"/>
      <c r="M1996" s="238"/>
      <c r="N1996" s="354">
        <f>N1997</f>
        <v>0</v>
      </c>
      <c r="O1996" s="354">
        <f t="shared" ref="O1996:Q1996" si="1319">O1997</f>
        <v>26.555999999999997</v>
      </c>
      <c r="P1996" s="354">
        <f t="shared" si="1319"/>
        <v>82.953999999999994</v>
      </c>
      <c r="Q1996" s="354">
        <f t="shared" si="1319"/>
        <v>82.427999999999997</v>
      </c>
      <c r="R1996" s="354">
        <f t="shared" si="1318"/>
        <v>191.93799999999999</v>
      </c>
      <c r="S1996" s="41"/>
    </row>
    <row r="1997" spans="1:19" s="6" customFormat="1" ht="25.5">
      <c r="A1997" s="544"/>
      <c r="B1997" s="530"/>
      <c r="C1997" s="455"/>
      <c r="D1997" s="455"/>
      <c r="E1997" s="458"/>
      <c r="F1997" s="458"/>
      <c r="G1997" s="458"/>
      <c r="H1997" s="458"/>
      <c r="I1997" s="233" t="s">
        <v>75</v>
      </c>
      <c r="J1997" s="470"/>
      <c r="K1997" s="55" t="s">
        <v>28</v>
      </c>
      <c r="L1997" s="55"/>
      <c r="M1997" s="55"/>
      <c r="N1997" s="355">
        <f>N1999+N1998</f>
        <v>0</v>
      </c>
      <c r="O1997" s="355">
        <f t="shared" ref="O1997:P1997" si="1320">O1999+O1998</f>
        <v>26.555999999999997</v>
      </c>
      <c r="P1997" s="355">
        <f t="shared" si="1320"/>
        <v>82.953999999999994</v>
      </c>
      <c r="Q1997" s="355">
        <f>Q1999+Q1998</f>
        <v>82.427999999999997</v>
      </c>
      <c r="R1997" s="363">
        <f t="shared" si="1318"/>
        <v>191.93799999999999</v>
      </c>
      <c r="S1997" s="72"/>
    </row>
    <row r="1998" spans="1:19" s="6" customFormat="1" ht="25.5">
      <c r="A1998" s="544"/>
      <c r="B1998" s="530"/>
      <c r="C1998" s="455"/>
      <c r="D1998" s="455"/>
      <c r="E1998" s="458"/>
      <c r="F1998" s="458"/>
      <c r="G1998" s="458"/>
      <c r="H1998" s="458"/>
      <c r="I1998" s="236" t="s">
        <v>34</v>
      </c>
      <c r="J1998" s="470"/>
      <c r="K1998" s="98" t="s">
        <v>35</v>
      </c>
      <c r="L1998" s="55"/>
      <c r="M1998" s="55"/>
      <c r="N1998" s="357">
        <v>0</v>
      </c>
      <c r="O1998" s="357">
        <v>5.0000000000000001E-3</v>
      </c>
      <c r="P1998" s="357">
        <v>0</v>
      </c>
      <c r="Q1998" s="357">
        <v>0</v>
      </c>
      <c r="R1998" s="363">
        <f t="shared" si="1318"/>
        <v>5.0000000000000001E-3</v>
      </c>
      <c r="S1998" s="331"/>
    </row>
    <row r="1999" spans="1:19" s="6" customFormat="1" ht="15">
      <c r="A1999" s="544"/>
      <c r="B1999" s="530"/>
      <c r="C1999" s="455"/>
      <c r="D1999" s="455"/>
      <c r="E1999" s="458"/>
      <c r="F1999" s="458"/>
      <c r="G1999" s="458"/>
      <c r="H1999" s="458"/>
      <c r="I1999" s="236" t="s">
        <v>25</v>
      </c>
      <c r="J1999" s="470"/>
      <c r="K1999" s="98" t="s">
        <v>26</v>
      </c>
      <c r="L1999" s="98"/>
      <c r="M1999" s="98"/>
      <c r="N1999" s="357">
        <v>0</v>
      </c>
      <c r="O1999" s="357">
        <v>26.550999999999998</v>
      </c>
      <c r="P1999" s="357">
        <v>82.953999999999994</v>
      </c>
      <c r="Q1999" s="357">
        <v>82.427999999999997</v>
      </c>
      <c r="R1999" s="363">
        <f t="shared" si="1318"/>
        <v>191.93299999999999</v>
      </c>
      <c r="S1999" s="33"/>
    </row>
    <row r="2000" spans="1:19" s="6" customFormat="1" ht="15">
      <c r="A2000" s="544">
        <v>22</v>
      </c>
      <c r="B2000" s="530" t="s">
        <v>407</v>
      </c>
      <c r="C2000" s="455"/>
      <c r="D2000" s="455"/>
      <c r="E2000" s="458"/>
      <c r="F2000" s="458"/>
      <c r="G2000" s="458"/>
      <c r="H2000" s="458"/>
      <c r="I2000" s="198" t="s">
        <v>22</v>
      </c>
      <c r="J2000" s="460">
        <v>457</v>
      </c>
      <c r="K2000" s="66"/>
      <c r="L2000" s="66"/>
      <c r="M2000" s="66"/>
      <c r="N2000" s="364">
        <f>N2001+N2004+N2007+N2009+N2011+N2013</f>
        <v>0</v>
      </c>
      <c r="O2000" s="364">
        <f>O2001+O2004+O2007+O2009+O2011+O2013</f>
        <v>117.62819999999999</v>
      </c>
      <c r="P2000" s="364">
        <f t="shared" ref="P2000:Q2000" si="1321">P2001+P2004+P2007+P2009+P2011+P2013</f>
        <v>768.76499999999987</v>
      </c>
      <c r="Q2000" s="364">
        <f t="shared" si="1321"/>
        <v>895.06899999999996</v>
      </c>
      <c r="R2000" s="354">
        <f t="shared" si="1318"/>
        <v>1781.4621999999999</v>
      </c>
      <c r="S2000" s="41"/>
    </row>
    <row r="2001" spans="1:19" s="6" customFormat="1" ht="51">
      <c r="A2001" s="544"/>
      <c r="B2001" s="530"/>
      <c r="C2001" s="455"/>
      <c r="D2001" s="455"/>
      <c r="E2001" s="458"/>
      <c r="F2001" s="458"/>
      <c r="G2001" s="458"/>
      <c r="H2001" s="458"/>
      <c r="I2001" s="239" t="s">
        <v>79</v>
      </c>
      <c r="J2001" s="461"/>
      <c r="K2001" s="55" t="s">
        <v>24</v>
      </c>
      <c r="L2001" s="55"/>
      <c r="M2001" s="55"/>
      <c r="N2001" s="365">
        <f>N2003+N2002</f>
        <v>0</v>
      </c>
      <c r="O2001" s="365">
        <f>O2003+O2002</f>
        <v>12.722899999999999</v>
      </c>
      <c r="P2001" s="365">
        <f>P2003+P2002</f>
        <v>32.602000000000004</v>
      </c>
      <c r="Q2001" s="365">
        <f>Q2003+Q2002</f>
        <v>34.447000000000003</v>
      </c>
      <c r="R2001" s="355">
        <f t="shared" si="1318"/>
        <v>79.771900000000002</v>
      </c>
      <c r="S2001" s="33"/>
    </row>
    <row r="2002" spans="1:19" s="6" customFormat="1" ht="25.5">
      <c r="A2002" s="544"/>
      <c r="B2002" s="530"/>
      <c r="C2002" s="455"/>
      <c r="D2002" s="455"/>
      <c r="E2002" s="458"/>
      <c r="F2002" s="458"/>
      <c r="G2002" s="458"/>
      <c r="H2002" s="458"/>
      <c r="I2002" s="236" t="s">
        <v>34</v>
      </c>
      <c r="J2002" s="461"/>
      <c r="K2002" s="98" t="s">
        <v>35</v>
      </c>
      <c r="L2002" s="98"/>
      <c r="M2002" s="98"/>
      <c r="N2002" s="366">
        <v>0</v>
      </c>
      <c r="O2002" s="356">
        <v>0</v>
      </c>
      <c r="P2002" s="366">
        <v>2.9000000000000001E-2</v>
      </c>
      <c r="Q2002" s="356">
        <v>0</v>
      </c>
      <c r="R2002" s="355">
        <f t="shared" si="1318"/>
        <v>2.9000000000000001E-2</v>
      </c>
      <c r="S2002" s="33"/>
    </row>
    <row r="2003" spans="1:19" s="6" customFormat="1" ht="15">
      <c r="A2003" s="544"/>
      <c r="B2003" s="530"/>
      <c r="C2003" s="455"/>
      <c r="D2003" s="455"/>
      <c r="E2003" s="458"/>
      <c r="F2003" s="458"/>
      <c r="G2003" s="458"/>
      <c r="H2003" s="458"/>
      <c r="I2003" s="240" t="s">
        <v>25</v>
      </c>
      <c r="J2003" s="461"/>
      <c r="K2003" s="98" t="s">
        <v>26</v>
      </c>
      <c r="L2003" s="98"/>
      <c r="M2003" s="98"/>
      <c r="N2003" s="356">
        <v>0</v>
      </c>
      <c r="O2003" s="356">
        <v>12.722899999999999</v>
      </c>
      <c r="P2003" s="366">
        <v>32.573</v>
      </c>
      <c r="Q2003" s="356">
        <v>34.447000000000003</v>
      </c>
      <c r="R2003" s="355">
        <f t="shared" si="1318"/>
        <v>79.742900000000006</v>
      </c>
      <c r="S2003" s="33"/>
    </row>
    <row r="2004" spans="1:19" s="6" customFormat="1" ht="15">
      <c r="A2004" s="544"/>
      <c r="B2004" s="530"/>
      <c r="C2004" s="455"/>
      <c r="D2004" s="455"/>
      <c r="E2004" s="458"/>
      <c r="F2004" s="458"/>
      <c r="G2004" s="458"/>
      <c r="H2004" s="458"/>
      <c r="I2004" s="241" t="s">
        <v>80</v>
      </c>
      <c r="J2004" s="461"/>
      <c r="K2004" s="55" t="s">
        <v>28</v>
      </c>
      <c r="L2004" s="55"/>
      <c r="M2004" s="55"/>
      <c r="N2004" s="365">
        <f>N2005+N2006</f>
        <v>0</v>
      </c>
      <c r="O2004" s="365">
        <f t="shared" ref="O2004:Q2004" si="1322">O2005+O2006</f>
        <v>97.013999999999996</v>
      </c>
      <c r="P2004" s="365">
        <f t="shared" si="1322"/>
        <v>390.89099999999996</v>
      </c>
      <c r="Q2004" s="365">
        <f t="shared" si="1322"/>
        <v>446.197</v>
      </c>
      <c r="R2004" s="355">
        <f t="shared" si="1318"/>
        <v>934.10199999999998</v>
      </c>
      <c r="S2004" s="33"/>
    </row>
    <row r="2005" spans="1:19" s="6" customFormat="1" ht="25.5">
      <c r="A2005" s="544"/>
      <c r="B2005" s="530"/>
      <c r="C2005" s="455"/>
      <c r="D2005" s="455"/>
      <c r="E2005" s="458"/>
      <c r="F2005" s="458"/>
      <c r="G2005" s="458"/>
      <c r="H2005" s="458"/>
      <c r="I2005" s="236" t="s">
        <v>34</v>
      </c>
      <c r="J2005" s="461"/>
      <c r="K2005" s="98" t="s">
        <v>35</v>
      </c>
      <c r="L2005" s="98"/>
      <c r="M2005" s="98"/>
      <c r="N2005" s="366">
        <v>0</v>
      </c>
      <c r="O2005" s="356">
        <v>0</v>
      </c>
      <c r="P2005" s="366">
        <v>0.52500000000000002</v>
      </c>
      <c r="Q2005" s="356">
        <v>0</v>
      </c>
      <c r="R2005" s="355">
        <f t="shared" si="1318"/>
        <v>0.52500000000000002</v>
      </c>
      <c r="S2005" s="33"/>
    </row>
    <row r="2006" spans="1:19" s="6" customFormat="1" ht="15">
      <c r="A2006" s="544"/>
      <c r="B2006" s="530"/>
      <c r="C2006" s="455"/>
      <c r="D2006" s="455"/>
      <c r="E2006" s="458"/>
      <c r="F2006" s="458"/>
      <c r="G2006" s="458"/>
      <c r="H2006" s="458"/>
      <c r="I2006" s="242" t="s">
        <v>25</v>
      </c>
      <c r="J2006" s="461"/>
      <c r="K2006" s="98" t="s">
        <v>26</v>
      </c>
      <c r="L2006" s="98"/>
      <c r="M2006" s="98"/>
      <c r="N2006" s="366">
        <v>0</v>
      </c>
      <c r="O2006" s="366">
        <v>97.013999999999996</v>
      </c>
      <c r="P2006" s="366">
        <v>390.36599999999999</v>
      </c>
      <c r="Q2006" s="366">
        <v>446.197</v>
      </c>
      <c r="R2006" s="355">
        <f t="shared" si="1318"/>
        <v>933.577</v>
      </c>
      <c r="S2006" s="33"/>
    </row>
    <row r="2007" spans="1:19" s="6" customFormat="1" ht="38.25">
      <c r="A2007" s="544"/>
      <c r="B2007" s="530"/>
      <c r="C2007" s="455"/>
      <c r="D2007" s="455"/>
      <c r="E2007" s="458"/>
      <c r="F2007" s="458"/>
      <c r="G2007" s="458"/>
      <c r="H2007" s="458"/>
      <c r="I2007" s="241" t="s">
        <v>81</v>
      </c>
      <c r="J2007" s="461"/>
      <c r="K2007" s="55" t="s">
        <v>39</v>
      </c>
      <c r="L2007" s="55"/>
      <c r="M2007" s="55"/>
      <c r="N2007" s="365">
        <f>N2008</f>
        <v>0</v>
      </c>
      <c r="O2007" s="365">
        <f>O2008</f>
        <v>1.67</v>
      </c>
      <c r="P2007" s="365">
        <f>P2008</f>
        <v>5</v>
      </c>
      <c r="Q2007" s="365">
        <f>Q2008</f>
        <v>5</v>
      </c>
      <c r="R2007" s="355">
        <f t="shared" ref="R2007:R2028" si="1323">Q2007+P2007+O2007+N2007</f>
        <v>11.67</v>
      </c>
      <c r="S2007" s="33"/>
    </row>
    <row r="2008" spans="1:19" s="6" customFormat="1" ht="15">
      <c r="A2008" s="544"/>
      <c r="B2008" s="530"/>
      <c r="C2008" s="455"/>
      <c r="D2008" s="455"/>
      <c r="E2008" s="458"/>
      <c r="F2008" s="458"/>
      <c r="G2008" s="458"/>
      <c r="H2008" s="458"/>
      <c r="I2008" s="240" t="s">
        <v>25</v>
      </c>
      <c r="J2008" s="461"/>
      <c r="K2008" s="98" t="s">
        <v>26</v>
      </c>
      <c r="L2008" s="98"/>
      <c r="M2008" s="98"/>
      <c r="N2008" s="356">
        <v>0</v>
      </c>
      <c r="O2008" s="356">
        <v>1.67</v>
      </c>
      <c r="P2008" s="366">
        <v>5</v>
      </c>
      <c r="Q2008" s="356">
        <v>5</v>
      </c>
      <c r="R2008" s="355">
        <f t="shared" si="1323"/>
        <v>11.67</v>
      </c>
      <c r="S2008" s="33"/>
    </row>
    <row r="2009" spans="1:19" s="6" customFormat="1" ht="63.75">
      <c r="A2009" s="544"/>
      <c r="B2009" s="530"/>
      <c r="C2009" s="455"/>
      <c r="D2009" s="455"/>
      <c r="E2009" s="458"/>
      <c r="F2009" s="458"/>
      <c r="G2009" s="458"/>
      <c r="H2009" s="458"/>
      <c r="I2009" s="202" t="s">
        <v>82</v>
      </c>
      <c r="J2009" s="461"/>
      <c r="K2009" s="47" t="s">
        <v>54</v>
      </c>
      <c r="L2009" s="47"/>
      <c r="M2009" s="47"/>
      <c r="N2009" s="355">
        <f>N2010</f>
        <v>0</v>
      </c>
      <c r="O2009" s="355">
        <f>O2010</f>
        <v>3</v>
      </c>
      <c r="P2009" s="355">
        <f>P2010</f>
        <v>10</v>
      </c>
      <c r="Q2009" s="355">
        <f>Q2010</f>
        <v>11</v>
      </c>
      <c r="R2009" s="355">
        <f t="shared" si="1323"/>
        <v>24</v>
      </c>
      <c r="S2009" s="33"/>
    </row>
    <row r="2010" spans="1:19" s="6" customFormat="1" ht="15">
      <c r="A2010" s="544"/>
      <c r="B2010" s="530"/>
      <c r="C2010" s="455"/>
      <c r="D2010" s="455"/>
      <c r="E2010" s="458"/>
      <c r="F2010" s="458"/>
      <c r="G2010" s="458"/>
      <c r="H2010" s="458"/>
      <c r="I2010" s="243" t="s">
        <v>25</v>
      </c>
      <c r="J2010" s="461"/>
      <c r="K2010" s="244" t="s">
        <v>26</v>
      </c>
      <c r="L2010" s="244"/>
      <c r="M2010" s="244"/>
      <c r="N2010" s="367">
        <v>0</v>
      </c>
      <c r="O2010" s="368">
        <v>3</v>
      </c>
      <c r="P2010" s="368">
        <v>10</v>
      </c>
      <c r="Q2010" s="369">
        <v>11</v>
      </c>
      <c r="R2010" s="355">
        <f t="shared" si="1323"/>
        <v>24</v>
      </c>
      <c r="S2010" s="33"/>
    </row>
    <row r="2011" spans="1:19" s="6" customFormat="1" ht="38.25">
      <c r="A2011" s="544"/>
      <c r="B2011" s="530"/>
      <c r="C2011" s="455"/>
      <c r="D2011" s="455"/>
      <c r="E2011" s="458"/>
      <c r="F2011" s="458"/>
      <c r="G2011" s="458"/>
      <c r="H2011" s="458"/>
      <c r="I2011" s="245" t="s">
        <v>43</v>
      </c>
      <c r="J2011" s="461"/>
      <c r="K2011" s="246" t="s">
        <v>76</v>
      </c>
      <c r="L2011" s="246"/>
      <c r="M2011" s="246"/>
      <c r="N2011" s="363">
        <f>N2012</f>
        <v>0</v>
      </c>
      <c r="O2011" s="363">
        <f>O2012</f>
        <v>2.2212999999999998</v>
      </c>
      <c r="P2011" s="363">
        <f>P2012</f>
        <v>23.234000000000002</v>
      </c>
      <c r="Q2011" s="363">
        <f>Q2012</f>
        <v>36.850999999999999</v>
      </c>
      <c r="R2011" s="355">
        <f t="shared" si="1323"/>
        <v>62.3063</v>
      </c>
      <c r="S2011" s="248"/>
    </row>
    <row r="2012" spans="1:19" s="6" customFormat="1" ht="15">
      <c r="A2012" s="544"/>
      <c r="B2012" s="530"/>
      <c r="C2012" s="455"/>
      <c r="D2012" s="455"/>
      <c r="E2012" s="458"/>
      <c r="F2012" s="458"/>
      <c r="G2012" s="458"/>
      <c r="H2012" s="458"/>
      <c r="I2012" s="243" t="s">
        <v>25</v>
      </c>
      <c r="J2012" s="461"/>
      <c r="K2012" s="244" t="s">
        <v>26</v>
      </c>
      <c r="L2012" s="244"/>
      <c r="M2012" s="244"/>
      <c r="N2012" s="367">
        <v>0</v>
      </c>
      <c r="O2012" s="368">
        <v>2.2212999999999998</v>
      </c>
      <c r="P2012" s="368">
        <v>23.234000000000002</v>
      </c>
      <c r="Q2012" s="369">
        <v>36.850999999999999</v>
      </c>
      <c r="R2012" s="355">
        <f t="shared" si="1323"/>
        <v>62.3063</v>
      </c>
      <c r="S2012" s="248"/>
    </row>
    <row r="2013" spans="1:19" s="6" customFormat="1" ht="51">
      <c r="A2013" s="544"/>
      <c r="B2013" s="530"/>
      <c r="C2013" s="455"/>
      <c r="D2013" s="455"/>
      <c r="E2013" s="458"/>
      <c r="F2013" s="458"/>
      <c r="G2013" s="458"/>
      <c r="H2013" s="458"/>
      <c r="I2013" s="245" t="s">
        <v>230</v>
      </c>
      <c r="J2013" s="461"/>
      <c r="K2013" s="246" t="s">
        <v>316</v>
      </c>
      <c r="L2013" s="246"/>
      <c r="M2013" s="246"/>
      <c r="N2013" s="363">
        <f>N2014</f>
        <v>0</v>
      </c>
      <c r="O2013" s="363">
        <f>O2014</f>
        <v>1</v>
      </c>
      <c r="P2013" s="363">
        <f>P2014</f>
        <v>307.03800000000001</v>
      </c>
      <c r="Q2013" s="363">
        <f>Q2014</f>
        <v>361.57400000000001</v>
      </c>
      <c r="R2013" s="355">
        <f t="shared" si="1323"/>
        <v>669.61200000000008</v>
      </c>
      <c r="S2013" s="248"/>
    </row>
    <row r="2014" spans="1:19" s="6" customFormat="1" ht="25.5">
      <c r="A2014" s="544"/>
      <c r="B2014" s="530"/>
      <c r="C2014" s="455"/>
      <c r="D2014" s="455"/>
      <c r="E2014" s="458"/>
      <c r="F2014" s="458"/>
      <c r="G2014" s="458"/>
      <c r="H2014" s="458"/>
      <c r="I2014" s="188" t="s">
        <v>47</v>
      </c>
      <c r="J2014" s="461"/>
      <c r="K2014" s="244" t="s">
        <v>48</v>
      </c>
      <c r="L2014" s="244"/>
      <c r="M2014" s="244"/>
      <c r="N2014" s="367">
        <v>0</v>
      </c>
      <c r="O2014" s="368">
        <v>1</v>
      </c>
      <c r="P2014" s="368">
        <v>307.03800000000001</v>
      </c>
      <c r="Q2014" s="369">
        <v>361.57400000000001</v>
      </c>
      <c r="R2014" s="355">
        <f t="shared" si="1323"/>
        <v>669.61200000000008</v>
      </c>
      <c r="S2014" s="248"/>
    </row>
    <row r="2015" spans="1:19" s="6" customFormat="1" ht="15">
      <c r="A2015" s="544">
        <v>23</v>
      </c>
      <c r="B2015" s="457" t="s">
        <v>408</v>
      </c>
      <c r="C2015" s="455"/>
      <c r="D2015" s="455"/>
      <c r="E2015" s="458"/>
      <c r="F2015" s="458"/>
      <c r="G2015" s="458"/>
      <c r="H2015" s="458"/>
      <c r="I2015" s="198" t="s">
        <v>22</v>
      </c>
      <c r="J2015" s="460">
        <v>457</v>
      </c>
      <c r="K2015" s="42"/>
      <c r="L2015" s="42"/>
      <c r="M2015" s="42"/>
      <c r="N2015" s="364">
        <f>N2016</f>
        <v>0</v>
      </c>
      <c r="O2015" s="364">
        <f t="shared" ref="O2015:Q2015" si="1324">O2016</f>
        <v>7.5743</v>
      </c>
      <c r="P2015" s="364">
        <f t="shared" si="1324"/>
        <v>23.542999999999999</v>
      </c>
      <c r="Q2015" s="364">
        <f t="shared" si="1324"/>
        <v>26.106000000000002</v>
      </c>
      <c r="R2015" s="354">
        <f t="shared" si="1323"/>
        <v>57.223300000000002</v>
      </c>
      <c r="S2015" s="41"/>
    </row>
    <row r="2016" spans="1:19" s="6" customFormat="1" ht="38.25">
      <c r="A2016" s="544"/>
      <c r="B2016" s="458"/>
      <c r="C2016" s="455"/>
      <c r="D2016" s="455"/>
      <c r="E2016" s="458"/>
      <c r="F2016" s="458"/>
      <c r="G2016" s="458"/>
      <c r="H2016" s="458"/>
      <c r="I2016" s="233" t="s">
        <v>205</v>
      </c>
      <c r="J2016" s="461"/>
      <c r="K2016" s="47" t="s">
        <v>52</v>
      </c>
      <c r="L2016" s="47"/>
      <c r="M2016" s="47"/>
      <c r="N2016" s="363">
        <f>N2017</f>
        <v>0</v>
      </c>
      <c r="O2016" s="363">
        <f>O2017</f>
        <v>7.5743</v>
      </c>
      <c r="P2016" s="363">
        <f>P2017</f>
        <v>23.542999999999999</v>
      </c>
      <c r="Q2016" s="363">
        <f>Q2017</f>
        <v>26.106000000000002</v>
      </c>
      <c r="R2016" s="355">
        <f t="shared" si="1323"/>
        <v>57.223300000000002</v>
      </c>
      <c r="S2016" s="33"/>
    </row>
    <row r="2017" spans="1:19" s="6" customFormat="1" ht="15">
      <c r="A2017" s="544"/>
      <c r="B2017" s="459"/>
      <c r="C2017" s="455"/>
      <c r="D2017" s="455"/>
      <c r="E2017" s="458"/>
      <c r="F2017" s="458"/>
      <c r="G2017" s="458"/>
      <c r="H2017" s="458"/>
      <c r="I2017" s="243" t="s">
        <v>25</v>
      </c>
      <c r="J2017" s="462"/>
      <c r="K2017" s="98" t="s">
        <v>26</v>
      </c>
      <c r="L2017" s="98"/>
      <c r="M2017" s="98"/>
      <c r="N2017" s="357">
        <v>0</v>
      </c>
      <c r="O2017" s="357">
        <v>7.5743</v>
      </c>
      <c r="P2017" s="357">
        <v>23.542999999999999</v>
      </c>
      <c r="Q2017" s="357">
        <v>26.106000000000002</v>
      </c>
      <c r="R2017" s="355">
        <f t="shared" si="1323"/>
        <v>57.223300000000002</v>
      </c>
      <c r="S2017" s="33"/>
    </row>
    <row r="2018" spans="1:19" s="6" customFormat="1" ht="15">
      <c r="A2018" s="544">
        <v>24</v>
      </c>
      <c r="B2018" s="530" t="s">
        <v>409</v>
      </c>
      <c r="C2018" s="455"/>
      <c r="D2018" s="455"/>
      <c r="E2018" s="458"/>
      <c r="F2018" s="458"/>
      <c r="G2018" s="458"/>
      <c r="H2018" s="458"/>
      <c r="I2018" s="198" t="s">
        <v>22</v>
      </c>
      <c r="J2018" s="460">
        <v>457</v>
      </c>
      <c r="K2018" s="42"/>
      <c r="L2018" s="42"/>
      <c r="M2018" s="42"/>
      <c r="N2018" s="364">
        <f>N2019</f>
        <v>0</v>
      </c>
      <c r="O2018" s="364">
        <f t="shared" ref="O2018:Q2018" si="1325">O2019</f>
        <v>71.633799999999994</v>
      </c>
      <c r="P2018" s="364">
        <f t="shared" si="1325"/>
        <v>197.232</v>
      </c>
      <c r="Q2018" s="364">
        <f t="shared" si="1325"/>
        <v>231.02500000000001</v>
      </c>
      <c r="R2018" s="354">
        <f t="shared" si="1323"/>
        <v>499.89080000000001</v>
      </c>
      <c r="S2018" s="41"/>
    </row>
    <row r="2019" spans="1:19" s="6" customFormat="1" ht="25.5">
      <c r="A2019" s="544"/>
      <c r="B2019" s="530"/>
      <c r="C2019" s="455"/>
      <c r="D2019" s="455"/>
      <c r="E2019" s="458"/>
      <c r="F2019" s="458"/>
      <c r="G2019" s="458"/>
      <c r="H2019" s="458"/>
      <c r="I2019" s="233" t="s">
        <v>86</v>
      </c>
      <c r="J2019" s="461"/>
      <c r="K2019" s="55" t="s">
        <v>37</v>
      </c>
      <c r="L2019" s="55"/>
      <c r="M2019" s="55"/>
      <c r="N2019" s="355">
        <f>N2020+N2021</f>
        <v>0</v>
      </c>
      <c r="O2019" s="355">
        <f t="shared" ref="O2019:Q2019" si="1326">O2020+O2021</f>
        <v>71.633799999999994</v>
      </c>
      <c r="P2019" s="355">
        <f t="shared" si="1326"/>
        <v>197.232</v>
      </c>
      <c r="Q2019" s="355">
        <f t="shared" si="1326"/>
        <v>231.02500000000001</v>
      </c>
      <c r="R2019" s="355">
        <f t="shared" si="1323"/>
        <v>499.89080000000001</v>
      </c>
      <c r="S2019" s="33"/>
    </row>
    <row r="2020" spans="1:19" s="6" customFormat="1" ht="25.5">
      <c r="A2020" s="544"/>
      <c r="B2020" s="530"/>
      <c r="C2020" s="455"/>
      <c r="D2020" s="455"/>
      <c r="E2020" s="458"/>
      <c r="F2020" s="458"/>
      <c r="G2020" s="458"/>
      <c r="H2020" s="458"/>
      <c r="I2020" s="236" t="s">
        <v>410</v>
      </c>
      <c r="J2020" s="461"/>
      <c r="K2020" s="98" t="s">
        <v>35</v>
      </c>
      <c r="L2020" s="98"/>
      <c r="M2020" s="98"/>
      <c r="N2020" s="357">
        <v>0</v>
      </c>
      <c r="O2020" s="357">
        <v>0</v>
      </c>
      <c r="P2020" s="357">
        <v>0.16</v>
      </c>
      <c r="Q2020" s="357">
        <v>0</v>
      </c>
      <c r="R2020" s="355">
        <f t="shared" si="1323"/>
        <v>0.16</v>
      </c>
      <c r="S2020" s="33"/>
    </row>
    <row r="2021" spans="1:19" s="6" customFormat="1" ht="15">
      <c r="A2021" s="544"/>
      <c r="B2021" s="530"/>
      <c r="C2021" s="455"/>
      <c r="D2021" s="455"/>
      <c r="E2021" s="458"/>
      <c r="F2021" s="458"/>
      <c r="G2021" s="458"/>
      <c r="H2021" s="458"/>
      <c r="I2021" s="243" t="s">
        <v>25</v>
      </c>
      <c r="J2021" s="462"/>
      <c r="K2021" s="98" t="s">
        <v>26</v>
      </c>
      <c r="L2021" s="98"/>
      <c r="M2021" s="98"/>
      <c r="N2021" s="357">
        <v>0</v>
      </c>
      <c r="O2021" s="357">
        <v>71.633799999999994</v>
      </c>
      <c r="P2021" s="357">
        <v>197.072</v>
      </c>
      <c r="Q2021" s="357">
        <v>231.02500000000001</v>
      </c>
      <c r="R2021" s="355">
        <f t="shared" si="1323"/>
        <v>499.73079999999999</v>
      </c>
      <c r="S2021" s="33"/>
    </row>
    <row r="2022" spans="1:19" s="6" customFormat="1" ht="15">
      <c r="A2022" s="544">
        <v>25</v>
      </c>
      <c r="B2022" s="530" t="s">
        <v>411</v>
      </c>
      <c r="C2022" s="455"/>
      <c r="D2022" s="455"/>
      <c r="E2022" s="458"/>
      <c r="F2022" s="458"/>
      <c r="G2022" s="458"/>
      <c r="H2022" s="458"/>
      <c r="I2022" s="198" t="s">
        <v>22</v>
      </c>
      <c r="J2022" s="460">
        <v>457</v>
      </c>
      <c r="K2022" s="42"/>
      <c r="L2022" s="42"/>
      <c r="M2022" s="42"/>
      <c r="N2022" s="364">
        <f>N2023</f>
        <v>0</v>
      </c>
      <c r="O2022" s="364">
        <f t="shared" ref="O2022:Q2022" si="1327">O2023</f>
        <v>101.923</v>
      </c>
      <c r="P2022" s="364">
        <f t="shared" si="1327"/>
        <v>183.28800000000001</v>
      </c>
      <c r="Q2022" s="364">
        <f t="shared" si="1327"/>
        <v>230.95400000000001</v>
      </c>
      <c r="R2022" s="354">
        <f t="shared" si="1323"/>
        <v>516.16499999999996</v>
      </c>
      <c r="S2022" s="41"/>
    </row>
    <row r="2023" spans="1:19" s="6" customFormat="1" ht="25.5">
      <c r="A2023" s="544"/>
      <c r="B2023" s="530"/>
      <c r="C2023" s="455"/>
      <c r="D2023" s="455"/>
      <c r="E2023" s="458"/>
      <c r="F2023" s="458"/>
      <c r="G2023" s="458"/>
      <c r="H2023" s="458"/>
      <c r="I2023" s="233" t="s">
        <v>89</v>
      </c>
      <c r="J2023" s="461"/>
      <c r="K2023" s="55" t="s">
        <v>90</v>
      </c>
      <c r="L2023" s="55"/>
      <c r="M2023" s="55"/>
      <c r="N2023" s="355">
        <f>N2024+N2025</f>
        <v>0</v>
      </c>
      <c r="O2023" s="355">
        <f t="shared" ref="O2023" si="1328">O2024+O2025</f>
        <v>101.923</v>
      </c>
      <c r="P2023" s="355">
        <f t="shared" ref="P2023" si="1329">P2024+P2025</f>
        <v>183.28800000000001</v>
      </c>
      <c r="Q2023" s="355">
        <f t="shared" ref="Q2023" si="1330">Q2024+Q2025</f>
        <v>230.95400000000001</v>
      </c>
      <c r="R2023" s="355">
        <f t="shared" si="1323"/>
        <v>516.16499999999996</v>
      </c>
      <c r="S2023" s="72"/>
    </row>
    <row r="2024" spans="1:19" s="6" customFormat="1" ht="25.5">
      <c r="A2024" s="544"/>
      <c r="B2024" s="530"/>
      <c r="C2024" s="455"/>
      <c r="D2024" s="455"/>
      <c r="E2024" s="458"/>
      <c r="F2024" s="458"/>
      <c r="G2024" s="458"/>
      <c r="H2024" s="458"/>
      <c r="I2024" s="236" t="s">
        <v>410</v>
      </c>
      <c r="J2024" s="461"/>
      <c r="K2024" s="98" t="s">
        <v>35</v>
      </c>
      <c r="L2024" s="98"/>
      <c r="M2024" s="98"/>
      <c r="N2024" s="357">
        <v>0</v>
      </c>
      <c r="O2024" s="357">
        <v>0</v>
      </c>
      <c r="P2024" s="357">
        <v>0.35199999999999998</v>
      </c>
      <c r="Q2024" s="357">
        <v>0</v>
      </c>
      <c r="R2024" s="355">
        <f t="shared" si="1323"/>
        <v>0.35199999999999998</v>
      </c>
      <c r="S2024" s="33"/>
    </row>
    <row r="2025" spans="1:19" s="6" customFormat="1" ht="15">
      <c r="A2025" s="544"/>
      <c r="B2025" s="530"/>
      <c r="C2025" s="455"/>
      <c r="D2025" s="455"/>
      <c r="E2025" s="458"/>
      <c r="F2025" s="458"/>
      <c r="G2025" s="458"/>
      <c r="H2025" s="458"/>
      <c r="I2025" s="243" t="s">
        <v>25</v>
      </c>
      <c r="J2025" s="462"/>
      <c r="K2025" s="98" t="s">
        <v>26</v>
      </c>
      <c r="L2025" s="98"/>
      <c r="M2025" s="98"/>
      <c r="N2025" s="357">
        <v>0</v>
      </c>
      <c r="O2025" s="357">
        <v>101.923</v>
      </c>
      <c r="P2025" s="357">
        <v>182.93600000000001</v>
      </c>
      <c r="Q2025" s="357">
        <v>230.95400000000001</v>
      </c>
      <c r="R2025" s="355">
        <f t="shared" si="1323"/>
        <v>515.81299999999999</v>
      </c>
      <c r="S2025" s="33"/>
    </row>
    <row r="2026" spans="1:19" s="6" customFormat="1" ht="15">
      <c r="A2026" s="544">
        <v>26</v>
      </c>
      <c r="B2026" s="530" t="s">
        <v>412</v>
      </c>
      <c r="C2026" s="455"/>
      <c r="D2026" s="455"/>
      <c r="E2026" s="458"/>
      <c r="F2026" s="458"/>
      <c r="G2026" s="458"/>
      <c r="H2026" s="458"/>
      <c r="I2026" s="198" t="s">
        <v>22</v>
      </c>
      <c r="J2026" s="460">
        <v>457</v>
      </c>
      <c r="K2026" s="205"/>
      <c r="L2026" s="205"/>
      <c r="M2026" s="205"/>
      <c r="N2026" s="354">
        <f>N2027</f>
        <v>0</v>
      </c>
      <c r="O2026" s="354">
        <f t="shared" ref="O2026:Q2027" si="1331">O2027</f>
        <v>350.76900000000001</v>
      </c>
      <c r="P2026" s="354">
        <f t="shared" si="1331"/>
        <v>510.78399999999999</v>
      </c>
      <c r="Q2026" s="354">
        <f t="shared" si="1331"/>
        <v>194.71899999999999</v>
      </c>
      <c r="R2026" s="354">
        <f t="shared" si="1323"/>
        <v>1056.2719999999999</v>
      </c>
      <c r="S2026" s="41"/>
    </row>
    <row r="2027" spans="1:19" s="6" customFormat="1" ht="30.75" customHeight="1">
      <c r="A2027" s="544"/>
      <c r="B2027" s="530"/>
      <c r="C2027" s="455"/>
      <c r="D2027" s="455"/>
      <c r="E2027" s="458"/>
      <c r="F2027" s="458"/>
      <c r="G2027" s="458"/>
      <c r="H2027" s="458"/>
      <c r="I2027" s="233" t="s">
        <v>89</v>
      </c>
      <c r="J2027" s="461"/>
      <c r="K2027" s="55" t="s">
        <v>90</v>
      </c>
      <c r="L2027" s="55"/>
      <c r="M2027" s="55"/>
      <c r="N2027" s="355">
        <f>N2028</f>
        <v>0</v>
      </c>
      <c r="O2027" s="355">
        <f t="shared" si="1331"/>
        <v>350.76900000000001</v>
      </c>
      <c r="P2027" s="355">
        <f t="shared" si="1331"/>
        <v>510.78399999999999</v>
      </c>
      <c r="Q2027" s="355">
        <f t="shared" si="1331"/>
        <v>194.71899999999999</v>
      </c>
      <c r="R2027" s="355">
        <f t="shared" si="1323"/>
        <v>1056.2719999999999</v>
      </c>
      <c r="S2027" s="33"/>
    </row>
    <row r="2028" spans="1:19" s="6" customFormat="1" ht="30.75" customHeight="1">
      <c r="A2028" s="544"/>
      <c r="B2028" s="530"/>
      <c r="C2028" s="455"/>
      <c r="D2028" s="455"/>
      <c r="E2028" s="458"/>
      <c r="F2028" s="458"/>
      <c r="G2028" s="458"/>
      <c r="H2028" s="458"/>
      <c r="I2028" s="243" t="s">
        <v>25</v>
      </c>
      <c r="J2028" s="462"/>
      <c r="K2028" s="98" t="s">
        <v>26</v>
      </c>
      <c r="L2028" s="98"/>
      <c r="M2028" s="98"/>
      <c r="N2028" s="357">
        <v>0</v>
      </c>
      <c r="O2028" s="357">
        <v>350.76900000000001</v>
      </c>
      <c r="P2028" s="357">
        <v>510.78399999999999</v>
      </c>
      <c r="Q2028" s="357">
        <v>194.71899999999999</v>
      </c>
      <c r="R2028" s="355">
        <f t="shared" si="1323"/>
        <v>1056.2719999999999</v>
      </c>
      <c r="S2028" s="33"/>
    </row>
    <row r="2029" spans="1:19" s="6" customFormat="1" ht="15">
      <c r="A2029" s="30"/>
      <c r="B2029" s="101" t="s">
        <v>276</v>
      </c>
      <c r="C2029" s="455"/>
      <c r="D2029" s="455"/>
      <c r="E2029" s="458"/>
      <c r="F2029" s="458"/>
      <c r="G2029" s="458"/>
      <c r="H2029" s="458"/>
      <c r="I2029" s="486"/>
      <c r="J2029" s="460">
        <v>457</v>
      </c>
      <c r="K2029" s="486"/>
      <c r="L2029" s="507"/>
      <c r="M2029" s="507"/>
      <c r="N2029" s="471"/>
      <c r="O2029" s="471"/>
      <c r="P2029" s="471"/>
      <c r="Q2029" s="471"/>
      <c r="R2029" s="471"/>
      <c r="S2029" s="464"/>
    </row>
    <row r="2030" spans="1:19" s="6" customFormat="1" ht="63.75">
      <c r="A2030" s="30">
        <v>27</v>
      </c>
      <c r="B2030" s="29" t="s">
        <v>413</v>
      </c>
      <c r="C2030" s="455"/>
      <c r="D2030" s="455"/>
      <c r="E2030" s="458"/>
      <c r="F2030" s="458"/>
      <c r="G2030" s="458"/>
      <c r="H2030" s="458"/>
      <c r="I2030" s="486"/>
      <c r="J2030" s="462"/>
      <c r="K2030" s="486"/>
      <c r="L2030" s="509"/>
      <c r="M2030" s="509"/>
      <c r="N2030" s="471"/>
      <c r="O2030" s="471"/>
      <c r="P2030" s="471"/>
      <c r="Q2030" s="471"/>
      <c r="R2030" s="471"/>
      <c r="S2030" s="466"/>
    </row>
    <row r="2031" spans="1:19" s="6" customFormat="1" ht="15">
      <c r="A2031" s="546" t="s">
        <v>414</v>
      </c>
      <c r="B2031" s="457" t="s">
        <v>415</v>
      </c>
      <c r="C2031" s="455"/>
      <c r="D2031" s="455"/>
      <c r="E2031" s="458"/>
      <c r="F2031" s="458"/>
      <c r="G2031" s="458"/>
      <c r="H2031" s="458"/>
      <c r="I2031" s="198" t="s">
        <v>22</v>
      </c>
      <c r="J2031" s="460">
        <v>459</v>
      </c>
      <c r="K2031" s="66"/>
      <c r="L2031" s="66"/>
      <c r="M2031" s="66"/>
      <c r="N2031" s="364">
        <f>N2032+N2035+N2037+N2039+N2041</f>
        <v>0</v>
      </c>
      <c r="O2031" s="364">
        <f t="shared" ref="O2031:Q2031" si="1332">O2032+O2035+O2037+O2039+O2041</f>
        <v>637.51099999999997</v>
      </c>
      <c r="P2031" s="364">
        <f t="shared" si="1332"/>
        <v>1346.3809999999999</v>
      </c>
      <c r="Q2031" s="364">
        <f t="shared" si="1332"/>
        <v>1049.251</v>
      </c>
      <c r="R2031" s="354">
        <f t="shared" ref="R2031:R2059" si="1333">Q2031+P2031+O2031+N2031</f>
        <v>3033.1429999999996</v>
      </c>
      <c r="S2031" s="41"/>
    </row>
    <row r="2032" spans="1:19" s="6" customFormat="1" ht="108.75" customHeight="1">
      <c r="A2032" s="547"/>
      <c r="B2032" s="458"/>
      <c r="C2032" s="455"/>
      <c r="D2032" s="455"/>
      <c r="E2032" s="458"/>
      <c r="F2032" s="458"/>
      <c r="G2032" s="458"/>
      <c r="H2032" s="458"/>
      <c r="I2032" s="247" t="s">
        <v>95</v>
      </c>
      <c r="J2032" s="461"/>
      <c r="K2032" s="68" t="s">
        <v>24</v>
      </c>
      <c r="L2032" s="68"/>
      <c r="M2032" s="68"/>
      <c r="N2032" s="355">
        <f>N2033+N2034</f>
        <v>0</v>
      </c>
      <c r="O2032" s="355">
        <f t="shared" ref="O2032:Q2032" si="1334">O2033+O2034</f>
        <v>39.963999999999999</v>
      </c>
      <c r="P2032" s="355">
        <f t="shared" si="1334"/>
        <v>144.583</v>
      </c>
      <c r="Q2032" s="355">
        <f t="shared" si="1334"/>
        <v>113.315</v>
      </c>
      <c r="R2032" s="355">
        <f t="shared" si="1333"/>
        <v>297.86200000000002</v>
      </c>
      <c r="S2032" s="33"/>
    </row>
    <row r="2033" spans="1:19" s="6" customFormat="1" ht="25.5">
      <c r="A2033" s="547"/>
      <c r="B2033" s="458"/>
      <c r="C2033" s="455"/>
      <c r="D2033" s="455"/>
      <c r="E2033" s="458"/>
      <c r="F2033" s="458"/>
      <c r="G2033" s="458"/>
      <c r="H2033" s="458"/>
      <c r="I2033" s="249" t="s">
        <v>34</v>
      </c>
      <c r="J2033" s="461"/>
      <c r="K2033" s="70" t="s">
        <v>35</v>
      </c>
      <c r="L2033" s="70"/>
      <c r="M2033" s="70"/>
      <c r="N2033" s="356">
        <v>0</v>
      </c>
      <c r="O2033" s="356">
        <v>0</v>
      </c>
      <c r="P2033" s="356">
        <v>0.82499999999999996</v>
      </c>
      <c r="Q2033" s="356">
        <v>0</v>
      </c>
      <c r="R2033" s="355">
        <f t="shared" si="1333"/>
        <v>0.82499999999999996</v>
      </c>
      <c r="S2033" s="33"/>
    </row>
    <row r="2034" spans="1:19" s="6" customFormat="1" ht="15">
      <c r="A2034" s="547"/>
      <c r="B2034" s="458"/>
      <c r="C2034" s="455"/>
      <c r="D2034" s="455"/>
      <c r="E2034" s="458"/>
      <c r="F2034" s="458"/>
      <c r="G2034" s="458"/>
      <c r="H2034" s="458"/>
      <c r="I2034" s="249" t="s">
        <v>25</v>
      </c>
      <c r="J2034" s="461"/>
      <c r="K2034" s="70" t="s">
        <v>26</v>
      </c>
      <c r="L2034" s="70"/>
      <c r="M2034" s="70"/>
      <c r="N2034" s="356">
        <v>0</v>
      </c>
      <c r="O2034" s="356">
        <v>39.963999999999999</v>
      </c>
      <c r="P2034" s="356">
        <v>143.75800000000001</v>
      </c>
      <c r="Q2034" s="356">
        <v>113.315</v>
      </c>
      <c r="R2034" s="355">
        <f t="shared" si="1333"/>
        <v>297.03699999999998</v>
      </c>
      <c r="S2034" s="33"/>
    </row>
    <row r="2035" spans="1:19" s="6" customFormat="1" ht="25.5">
      <c r="A2035" s="547"/>
      <c r="B2035" s="458"/>
      <c r="C2035" s="455"/>
      <c r="D2035" s="455"/>
      <c r="E2035" s="458"/>
      <c r="F2035" s="458"/>
      <c r="G2035" s="458"/>
      <c r="H2035" s="458"/>
      <c r="I2035" s="247" t="s">
        <v>96</v>
      </c>
      <c r="J2035" s="461"/>
      <c r="K2035" s="68" t="s">
        <v>28</v>
      </c>
      <c r="L2035" s="68"/>
      <c r="M2035" s="68"/>
      <c r="N2035" s="362">
        <f>N2036</f>
        <v>0</v>
      </c>
      <c r="O2035" s="362">
        <f>O2036</f>
        <v>3.1139999999999999</v>
      </c>
      <c r="P2035" s="362">
        <f>P2036</f>
        <v>3.12</v>
      </c>
      <c r="Q2035" s="362">
        <f>Q2036</f>
        <v>3.3260000000000001</v>
      </c>
      <c r="R2035" s="355">
        <f t="shared" si="1333"/>
        <v>9.5599999999999987</v>
      </c>
      <c r="S2035" s="33"/>
    </row>
    <row r="2036" spans="1:19" s="6" customFormat="1" ht="15">
      <c r="A2036" s="547"/>
      <c r="B2036" s="458"/>
      <c r="C2036" s="455"/>
      <c r="D2036" s="455"/>
      <c r="E2036" s="458"/>
      <c r="F2036" s="458"/>
      <c r="G2036" s="458"/>
      <c r="H2036" s="458"/>
      <c r="I2036" s="249" t="s">
        <v>25</v>
      </c>
      <c r="J2036" s="461"/>
      <c r="K2036" s="70" t="s">
        <v>26</v>
      </c>
      <c r="L2036" s="70"/>
      <c r="M2036" s="70"/>
      <c r="N2036" s="356">
        <v>0</v>
      </c>
      <c r="O2036" s="356">
        <v>3.1139999999999999</v>
      </c>
      <c r="P2036" s="356">
        <v>3.12</v>
      </c>
      <c r="Q2036" s="356">
        <v>3.3260000000000001</v>
      </c>
      <c r="R2036" s="355">
        <f t="shared" si="1333"/>
        <v>9.5599999999999987</v>
      </c>
      <c r="S2036" s="33"/>
    </row>
    <row r="2037" spans="1:19" s="6" customFormat="1" ht="25.5">
      <c r="A2037" s="547"/>
      <c r="B2037" s="458"/>
      <c r="C2037" s="455"/>
      <c r="D2037" s="455"/>
      <c r="E2037" s="458"/>
      <c r="F2037" s="458"/>
      <c r="G2037" s="458"/>
      <c r="H2037" s="458"/>
      <c r="I2037" s="247" t="s">
        <v>27</v>
      </c>
      <c r="J2037" s="461"/>
      <c r="K2037" s="68" t="s">
        <v>26</v>
      </c>
      <c r="L2037" s="68"/>
      <c r="M2037" s="68"/>
      <c r="N2037" s="362">
        <f>N2038</f>
        <v>0</v>
      </c>
      <c r="O2037" s="362">
        <f t="shared" ref="O2037:O2039" si="1335">O2038</f>
        <v>0.5</v>
      </c>
      <c r="P2037" s="362">
        <f>P2038</f>
        <v>0.7</v>
      </c>
      <c r="Q2037" s="362">
        <f>Q2038</f>
        <v>1.143</v>
      </c>
      <c r="R2037" s="355">
        <f t="shared" si="1333"/>
        <v>2.343</v>
      </c>
      <c r="S2037" s="33"/>
    </row>
    <row r="2038" spans="1:19" s="6" customFormat="1" ht="15">
      <c r="A2038" s="547"/>
      <c r="B2038" s="458"/>
      <c r="C2038" s="455"/>
      <c r="D2038" s="455"/>
      <c r="E2038" s="458"/>
      <c r="F2038" s="458"/>
      <c r="G2038" s="458"/>
      <c r="H2038" s="458"/>
      <c r="I2038" s="249" t="s">
        <v>25</v>
      </c>
      <c r="J2038" s="461"/>
      <c r="K2038" s="70" t="s">
        <v>26</v>
      </c>
      <c r="L2038" s="70"/>
      <c r="M2038" s="70"/>
      <c r="N2038" s="356">
        <v>0</v>
      </c>
      <c r="O2038" s="356">
        <v>0.5</v>
      </c>
      <c r="P2038" s="356">
        <v>0.7</v>
      </c>
      <c r="Q2038" s="356">
        <v>1.143</v>
      </c>
      <c r="R2038" s="355">
        <f t="shared" si="1333"/>
        <v>2.343</v>
      </c>
      <c r="S2038" s="33"/>
    </row>
    <row r="2039" spans="1:19" s="6" customFormat="1" ht="38.25">
      <c r="A2039" s="547"/>
      <c r="B2039" s="458"/>
      <c r="C2039" s="455"/>
      <c r="D2039" s="455"/>
      <c r="E2039" s="458"/>
      <c r="F2039" s="458"/>
      <c r="G2039" s="458"/>
      <c r="H2039" s="458"/>
      <c r="I2039" s="247" t="s">
        <v>237</v>
      </c>
      <c r="J2039" s="461"/>
      <c r="K2039" s="68" t="s">
        <v>216</v>
      </c>
      <c r="L2039" s="68"/>
      <c r="M2039" s="68"/>
      <c r="N2039" s="362">
        <f>N2040</f>
        <v>0</v>
      </c>
      <c r="O2039" s="362">
        <f t="shared" si="1335"/>
        <v>476.1</v>
      </c>
      <c r="P2039" s="362">
        <f>P2040</f>
        <v>1002.378</v>
      </c>
      <c r="Q2039" s="362">
        <f>Q2040</f>
        <v>743.14800000000002</v>
      </c>
      <c r="R2039" s="355">
        <f t="shared" si="1333"/>
        <v>2221.6260000000002</v>
      </c>
      <c r="S2039" s="33"/>
    </row>
    <row r="2040" spans="1:19" s="6" customFormat="1" ht="25.5">
      <c r="A2040" s="547"/>
      <c r="B2040" s="458"/>
      <c r="C2040" s="455"/>
      <c r="D2040" s="455"/>
      <c r="E2040" s="458"/>
      <c r="F2040" s="458"/>
      <c r="G2040" s="458"/>
      <c r="H2040" s="458"/>
      <c r="I2040" s="249" t="s">
        <v>238</v>
      </c>
      <c r="J2040" s="461"/>
      <c r="K2040" s="70" t="s">
        <v>186</v>
      </c>
      <c r="L2040" s="70"/>
      <c r="M2040" s="70"/>
      <c r="N2040" s="356">
        <v>0</v>
      </c>
      <c r="O2040" s="356">
        <v>476.1</v>
      </c>
      <c r="P2040" s="356">
        <v>1002.378</v>
      </c>
      <c r="Q2040" s="356">
        <v>743.14800000000002</v>
      </c>
      <c r="R2040" s="355">
        <f t="shared" si="1333"/>
        <v>2221.6260000000002</v>
      </c>
      <c r="S2040" s="33"/>
    </row>
    <row r="2041" spans="1:19" s="6" customFormat="1" ht="25.5">
      <c r="A2041" s="547"/>
      <c r="B2041" s="458"/>
      <c r="C2041" s="455"/>
      <c r="D2041" s="455"/>
      <c r="E2041" s="458"/>
      <c r="F2041" s="458"/>
      <c r="G2041" s="458"/>
      <c r="H2041" s="458"/>
      <c r="I2041" s="247" t="s">
        <v>239</v>
      </c>
      <c r="J2041" s="461"/>
      <c r="K2041" s="68" t="s">
        <v>240</v>
      </c>
      <c r="L2041" s="68"/>
      <c r="M2041" s="68"/>
      <c r="N2041" s="362">
        <f>N2042</f>
        <v>0</v>
      </c>
      <c r="O2041" s="362">
        <f>O2042</f>
        <v>117.833</v>
      </c>
      <c r="P2041" s="362">
        <f>P2042</f>
        <v>195.6</v>
      </c>
      <c r="Q2041" s="362">
        <f>Q2042</f>
        <v>188.31899999999999</v>
      </c>
      <c r="R2041" s="355">
        <f t="shared" si="1333"/>
        <v>501.75199999999995</v>
      </c>
      <c r="S2041" s="33"/>
    </row>
    <row r="2042" spans="1:19" s="6" customFormat="1" ht="15">
      <c r="A2042" s="547"/>
      <c r="B2042" s="458"/>
      <c r="C2042" s="455"/>
      <c r="D2042" s="455"/>
      <c r="E2042" s="458"/>
      <c r="F2042" s="458"/>
      <c r="G2042" s="458"/>
      <c r="H2042" s="458"/>
      <c r="I2042" s="249" t="s">
        <v>25</v>
      </c>
      <c r="J2042" s="461"/>
      <c r="K2042" s="70" t="s">
        <v>26</v>
      </c>
      <c r="L2042" s="70"/>
      <c r="M2042" s="70"/>
      <c r="N2042" s="356">
        <v>0</v>
      </c>
      <c r="O2042" s="356">
        <v>117.833</v>
      </c>
      <c r="P2042" s="356">
        <v>195.6</v>
      </c>
      <c r="Q2042" s="356">
        <v>188.31899999999999</v>
      </c>
      <c r="R2042" s="355">
        <f t="shared" si="1333"/>
        <v>501.75199999999995</v>
      </c>
      <c r="S2042" s="33"/>
    </row>
    <row r="2043" spans="1:19" s="6" customFormat="1" ht="15" customHeight="1">
      <c r="A2043" s="464">
        <v>29</v>
      </c>
      <c r="B2043" s="457" t="s">
        <v>416</v>
      </c>
      <c r="C2043" s="455"/>
      <c r="D2043" s="455"/>
      <c r="E2043" s="458"/>
      <c r="F2043" s="458"/>
      <c r="G2043" s="458"/>
      <c r="H2043" s="458"/>
      <c r="I2043" s="198" t="s">
        <v>22</v>
      </c>
      <c r="J2043" s="460">
        <v>463</v>
      </c>
      <c r="K2043" s="66"/>
      <c r="L2043" s="66"/>
      <c r="M2043" s="66"/>
      <c r="N2043" s="353">
        <f>N2044+N2048+N2050+N2052</f>
        <v>0</v>
      </c>
      <c r="O2043" s="353">
        <f t="shared" ref="O2043:Q2043" si="1336">O2044+O2048+O2050+O2052</f>
        <v>13.858000000000001</v>
      </c>
      <c r="P2043" s="353">
        <f t="shared" si="1336"/>
        <v>37.872</v>
      </c>
      <c r="Q2043" s="353">
        <f t="shared" si="1336"/>
        <v>110.703</v>
      </c>
      <c r="R2043" s="354">
        <f t="shared" si="1333"/>
        <v>162.43299999999999</v>
      </c>
      <c r="S2043" s="41"/>
    </row>
    <row r="2044" spans="1:19" s="6" customFormat="1" ht="51">
      <c r="A2044" s="465"/>
      <c r="B2044" s="458"/>
      <c r="C2044" s="455"/>
      <c r="D2044" s="455"/>
      <c r="E2044" s="458"/>
      <c r="F2044" s="458"/>
      <c r="G2044" s="458"/>
      <c r="H2044" s="458"/>
      <c r="I2044" s="187" t="s">
        <v>104</v>
      </c>
      <c r="J2044" s="461"/>
      <c r="K2044" s="138" t="s">
        <v>24</v>
      </c>
      <c r="L2044" s="138"/>
      <c r="M2044" s="138"/>
      <c r="N2044" s="362">
        <f>N2045+N2046+N2047</f>
        <v>0</v>
      </c>
      <c r="O2044" s="362">
        <f t="shared" ref="O2044:Q2044" si="1337">O2045+O2046+O2047</f>
        <v>13.233000000000001</v>
      </c>
      <c r="P2044" s="362">
        <f t="shared" si="1337"/>
        <v>35.994</v>
      </c>
      <c r="Q2044" s="362">
        <f t="shared" si="1337"/>
        <v>64.878</v>
      </c>
      <c r="R2044" s="355">
        <f t="shared" si="1333"/>
        <v>114.105</v>
      </c>
      <c r="S2044" s="33"/>
    </row>
    <row r="2045" spans="1:19" s="6" customFormat="1" ht="25.5">
      <c r="A2045" s="465"/>
      <c r="B2045" s="458"/>
      <c r="C2045" s="455"/>
      <c r="D2045" s="455"/>
      <c r="E2045" s="458"/>
      <c r="F2045" s="458"/>
      <c r="G2045" s="458"/>
      <c r="H2045" s="458"/>
      <c r="I2045" s="188" t="s">
        <v>34</v>
      </c>
      <c r="J2045" s="461"/>
      <c r="K2045" s="79" t="s">
        <v>35</v>
      </c>
      <c r="L2045" s="321"/>
      <c r="M2045" s="321"/>
      <c r="N2045" s="356">
        <v>0</v>
      </c>
      <c r="O2045" s="356">
        <v>0</v>
      </c>
      <c r="P2045" s="356">
        <v>0.04</v>
      </c>
      <c r="Q2045" s="356">
        <v>0</v>
      </c>
      <c r="R2045" s="355">
        <f t="shared" si="1333"/>
        <v>0.04</v>
      </c>
      <c r="S2045" s="33"/>
    </row>
    <row r="2046" spans="1:19" s="6" customFormat="1" ht="15">
      <c r="A2046" s="465"/>
      <c r="B2046" s="458"/>
      <c r="C2046" s="455"/>
      <c r="D2046" s="455"/>
      <c r="E2046" s="458"/>
      <c r="F2046" s="458"/>
      <c r="G2046" s="458"/>
      <c r="H2046" s="458"/>
      <c r="I2046" s="188" t="s">
        <v>25</v>
      </c>
      <c r="J2046" s="461"/>
      <c r="K2046" s="50" t="s">
        <v>26</v>
      </c>
      <c r="L2046" s="50"/>
      <c r="M2046" s="50"/>
      <c r="N2046" s="356">
        <v>0</v>
      </c>
      <c r="O2046" s="356">
        <v>13.233000000000001</v>
      </c>
      <c r="P2046" s="356">
        <v>35.954000000000001</v>
      </c>
      <c r="Q2046" s="357">
        <v>36.305999999999997</v>
      </c>
      <c r="R2046" s="355">
        <f t="shared" si="1333"/>
        <v>85.492999999999995</v>
      </c>
      <c r="S2046" s="33"/>
    </row>
    <row r="2047" spans="1:19" s="6" customFormat="1" ht="25.5">
      <c r="A2047" s="465"/>
      <c r="B2047" s="458"/>
      <c r="C2047" s="455"/>
      <c r="D2047" s="455"/>
      <c r="E2047" s="458"/>
      <c r="F2047" s="458"/>
      <c r="G2047" s="458"/>
      <c r="H2047" s="458"/>
      <c r="I2047" s="188" t="s">
        <v>47</v>
      </c>
      <c r="J2047" s="461"/>
      <c r="K2047" s="50" t="s">
        <v>48</v>
      </c>
      <c r="L2047" s="50"/>
      <c r="M2047" s="50"/>
      <c r="N2047" s="356">
        <v>0</v>
      </c>
      <c r="O2047" s="356">
        <v>0</v>
      </c>
      <c r="P2047" s="356">
        <v>0</v>
      </c>
      <c r="Q2047" s="356">
        <v>28.571999999999999</v>
      </c>
      <c r="R2047" s="355">
        <f t="shared" si="1333"/>
        <v>28.571999999999999</v>
      </c>
      <c r="S2047" s="33"/>
    </row>
    <row r="2048" spans="1:19" s="6" customFormat="1" ht="25.5">
      <c r="A2048" s="465"/>
      <c r="B2048" s="458"/>
      <c r="C2048" s="455"/>
      <c r="D2048" s="455"/>
      <c r="E2048" s="458"/>
      <c r="F2048" s="458"/>
      <c r="G2048" s="458"/>
      <c r="H2048" s="458"/>
      <c r="I2048" s="187" t="s">
        <v>244</v>
      </c>
      <c r="J2048" s="461"/>
      <c r="K2048" s="47" t="s">
        <v>28</v>
      </c>
      <c r="L2048" s="47"/>
      <c r="M2048" s="47"/>
      <c r="N2048" s="362">
        <f>N2049</f>
        <v>0</v>
      </c>
      <c r="O2048" s="362">
        <f>O2049</f>
        <v>0.625</v>
      </c>
      <c r="P2048" s="362">
        <f>P2049</f>
        <v>1.8779999999999999</v>
      </c>
      <c r="Q2048" s="362">
        <f>Q2049</f>
        <v>0</v>
      </c>
      <c r="R2048" s="355">
        <f t="shared" si="1333"/>
        <v>2.5030000000000001</v>
      </c>
      <c r="S2048" s="33"/>
    </row>
    <row r="2049" spans="1:19" s="6" customFormat="1" ht="24" customHeight="1">
      <c r="A2049" s="465"/>
      <c r="B2049" s="458"/>
      <c r="C2049" s="455"/>
      <c r="D2049" s="455"/>
      <c r="E2049" s="458"/>
      <c r="F2049" s="458"/>
      <c r="G2049" s="458"/>
      <c r="H2049" s="458"/>
      <c r="I2049" s="188" t="s">
        <v>25</v>
      </c>
      <c r="J2049" s="461"/>
      <c r="K2049" s="50" t="s">
        <v>26</v>
      </c>
      <c r="L2049" s="50"/>
      <c r="M2049" s="50"/>
      <c r="N2049" s="356">
        <v>0</v>
      </c>
      <c r="O2049" s="356">
        <v>0.625</v>
      </c>
      <c r="P2049" s="356">
        <v>1.8779999999999999</v>
      </c>
      <c r="Q2049" s="356">
        <v>0</v>
      </c>
      <c r="R2049" s="355">
        <f t="shared" si="1333"/>
        <v>2.5030000000000001</v>
      </c>
      <c r="S2049" s="33"/>
    </row>
    <row r="2050" spans="1:19" s="6" customFormat="1" ht="25.5">
      <c r="A2050" s="465"/>
      <c r="B2050" s="458"/>
      <c r="C2050" s="455"/>
      <c r="D2050" s="455"/>
      <c r="E2050" s="458"/>
      <c r="F2050" s="458"/>
      <c r="G2050" s="458"/>
      <c r="H2050" s="458"/>
      <c r="I2050" s="187" t="s">
        <v>27</v>
      </c>
      <c r="J2050" s="461"/>
      <c r="K2050" s="47" t="s">
        <v>52</v>
      </c>
      <c r="L2050" s="47"/>
      <c r="M2050" s="47"/>
      <c r="N2050" s="362">
        <f>N2051</f>
        <v>0</v>
      </c>
      <c r="O2050" s="362">
        <f>O2051</f>
        <v>0</v>
      </c>
      <c r="P2050" s="362">
        <f>P2051</f>
        <v>0</v>
      </c>
      <c r="Q2050" s="362">
        <f>Q2051</f>
        <v>0.215</v>
      </c>
      <c r="R2050" s="355">
        <f t="shared" si="1333"/>
        <v>0.215</v>
      </c>
      <c r="S2050" s="33"/>
    </row>
    <row r="2051" spans="1:19" s="6" customFormat="1" ht="15">
      <c r="A2051" s="465"/>
      <c r="B2051" s="458"/>
      <c r="C2051" s="455"/>
      <c r="D2051" s="455"/>
      <c r="E2051" s="458"/>
      <c r="F2051" s="458"/>
      <c r="G2051" s="458"/>
      <c r="H2051" s="458"/>
      <c r="I2051" s="188" t="s">
        <v>25</v>
      </c>
      <c r="J2051" s="461"/>
      <c r="K2051" s="50" t="s">
        <v>26</v>
      </c>
      <c r="L2051" s="50"/>
      <c r="M2051" s="50"/>
      <c r="N2051" s="356">
        <v>0</v>
      </c>
      <c r="O2051" s="356">
        <v>0</v>
      </c>
      <c r="P2051" s="356">
        <v>0</v>
      </c>
      <c r="Q2051" s="357">
        <v>0.215</v>
      </c>
      <c r="R2051" s="355">
        <f t="shared" si="1333"/>
        <v>0.215</v>
      </c>
      <c r="S2051" s="33"/>
    </row>
    <row r="2052" spans="1:19" s="6" customFormat="1" ht="25.5">
      <c r="A2052" s="465"/>
      <c r="B2052" s="458"/>
      <c r="C2052" s="455"/>
      <c r="D2052" s="455"/>
      <c r="E2052" s="458"/>
      <c r="F2052" s="458"/>
      <c r="G2052" s="458"/>
      <c r="H2052" s="458"/>
      <c r="I2052" s="85" t="s">
        <v>522</v>
      </c>
      <c r="J2052" s="461"/>
      <c r="K2052" s="68" t="s">
        <v>107</v>
      </c>
      <c r="L2052" s="50"/>
      <c r="M2052" s="50"/>
      <c r="N2052" s="362">
        <f>N2053</f>
        <v>0</v>
      </c>
      <c r="O2052" s="362">
        <f>O2053</f>
        <v>0</v>
      </c>
      <c r="P2052" s="362">
        <f>P2053</f>
        <v>0</v>
      </c>
      <c r="Q2052" s="362">
        <f>Q2053</f>
        <v>45.61</v>
      </c>
      <c r="R2052" s="355">
        <f t="shared" si="1333"/>
        <v>45.61</v>
      </c>
      <c r="S2052" s="330"/>
    </row>
    <row r="2053" spans="1:19" s="6" customFormat="1" ht="25.5">
      <c r="A2053" s="466"/>
      <c r="B2053" s="459"/>
      <c r="C2053" s="455"/>
      <c r="D2053" s="455"/>
      <c r="E2053" s="458"/>
      <c r="F2053" s="458"/>
      <c r="G2053" s="458"/>
      <c r="H2053" s="458"/>
      <c r="I2053" s="87" t="s">
        <v>47</v>
      </c>
      <c r="J2053" s="462"/>
      <c r="K2053" s="70" t="s">
        <v>48</v>
      </c>
      <c r="L2053" s="50"/>
      <c r="M2053" s="50"/>
      <c r="N2053" s="356">
        <v>0</v>
      </c>
      <c r="O2053" s="356">
        <v>0</v>
      </c>
      <c r="P2053" s="356">
        <v>0</v>
      </c>
      <c r="Q2053" s="356">
        <v>45.61</v>
      </c>
      <c r="R2053" s="355">
        <f t="shared" si="1333"/>
        <v>45.61</v>
      </c>
      <c r="S2053" s="330"/>
    </row>
    <row r="2054" spans="1:19" s="6" customFormat="1" ht="15">
      <c r="A2054" s="464">
        <v>30</v>
      </c>
      <c r="B2054" s="457" t="s">
        <v>417</v>
      </c>
      <c r="C2054" s="455"/>
      <c r="D2054" s="455"/>
      <c r="E2054" s="458"/>
      <c r="F2054" s="458"/>
      <c r="G2054" s="458"/>
      <c r="H2054" s="458"/>
      <c r="I2054" s="198" t="s">
        <v>22</v>
      </c>
      <c r="J2054" s="470">
        <v>466</v>
      </c>
      <c r="K2054" s="66"/>
      <c r="L2054" s="66"/>
      <c r="M2054" s="66"/>
      <c r="N2054" s="354">
        <f>N2055+N2059+N2062+N2064+N2068+N2070+N2072+N2075+N2079+N2066</f>
        <v>0</v>
      </c>
      <c r="O2054" s="354">
        <f>O2055+O2059+O2062+O2064+O2068+O2070+O2072+O2075+O2079+O2066</f>
        <v>1360.1737979999998</v>
      </c>
      <c r="P2054" s="354">
        <f t="shared" ref="P2054:Q2054" si="1338">P2055+P2059+P2062+P2064+P2068+P2070+P2072+P2075+P2079+P2066</f>
        <v>3444.8519999999999</v>
      </c>
      <c r="Q2054" s="354">
        <f t="shared" si="1338"/>
        <v>4235.0450000000001</v>
      </c>
      <c r="R2054" s="354">
        <f t="shared" si="1333"/>
        <v>9040.0707980000007</v>
      </c>
      <c r="S2054" s="41"/>
    </row>
    <row r="2055" spans="1:19" s="6" customFormat="1" ht="102">
      <c r="A2055" s="465"/>
      <c r="B2055" s="458"/>
      <c r="C2055" s="455"/>
      <c r="D2055" s="455"/>
      <c r="E2055" s="458"/>
      <c r="F2055" s="458"/>
      <c r="G2055" s="458"/>
      <c r="H2055" s="458"/>
      <c r="I2055" s="247" t="s">
        <v>418</v>
      </c>
      <c r="J2055" s="470"/>
      <c r="K2055" s="86" t="s">
        <v>24</v>
      </c>
      <c r="L2055" s="86"/>
      <c r="M2055" s="86"/>
      <c r="N2055" s="362">
        <f>N2056+N2057+N2058</f>
        <v>0</v>
      </c>
      <c r="O2055" s="362">
        <f>O2056+O2057+O2058</f>
        <v>41.735399999999998</v>
      </c>
      <c r="P2055" s="362">
        <f t="shared" ref="P2055:Q2055" si="1339">P2056+P2057+P2058</f>
        <v>170.25399999999999</v>
      </c>
      <c r="Q2055" s="362">
        <f t="shared" si="1339"/>
        <v>193.679</v>
      </c>
      <c r="R2055" s="355">
        <f t="shared" si="1333"/>
        <v>405.66840000000002</v>
      </c>
      <c r="S2055" s="33"/>
    </row>
    <row r="2056" spans="1:19" s="6" customFormat="1" ht="25.5">
      <c r="A2056" s="465"/>
      <c r="B2056" s="458"/>
      <c r="C2056" s="455"/>
      <c r="D2056" s="455"/>
      <c r="E2056" s="458"/>
      <c r="F2056" s="458"/>
      <c r="G2056" s="458"/>
      <c r="H2056" s="458"/>
      <c r="I2056" s="249" t="s">
        <v>34</v>
      </c>
      <c r="J2056" s="470"/>
      <c r="K2056" s="88" t="s">
        <v>35</v>
      </c>
      <c r="L2056" s="88"/>
      <c r="M2056" s="88"/>
      <c r="N2056" s="356">
        <v>0</v>
      </c>
      <c r="O2056" s="356">
        <v>0</v>
      </c>
      <c r="P2056" s="356">
        <v>0.06</v>
      </c>
      <c r="Q2056" s="356">
        <v>0</v>
      </c>
      <c r="R2056" s="355">
        <f t="shared" si="1333"/>
        <v>0.06</v>
      </c>
      <c r="S2056" s="33"/>
    </row>
    <row r="2057" spans="1:19" s="6" customFormat="1" ht="15">
      <c r="A2057" s="465"/>
      <c r="B2057" s="458"/>
      <c r="C2057" s="455"/>
      <c r="D2057" s="455"/>
      <c r="E2057" s="458"/>
      <c r="F2057" s="458"/>
      <c r="G2057" s="458"/>
      <c r="H2057" s="458"/>
      <c r="I2057" s="249" t="s">
        <v>25</v>
      </c>
      <c r="J2057" s="470"/>
      <c r="K2057" s="88" t="s">
        <v>26</v>
      </c>
      <c r="L2057" s="88"/>
      <c r="M2057" s="88"/>
      <c r="N2057" s="356">
        <v>0</v>
      </c>
      <c r="O2057" s="356">
        <v>26.298400000000001</v>
      </c>
      <c r="P2057" s="356">
        <v>170.19399999999999</v>
      </c>
      <c r="Q2057" s="356">
        <v>193.679</v>
      </c>
      <c r="R2057" s="355">
        <f t="shared" si="1333"/>
        <v>390.17140000000001</v>
      </c>
      <c r="S2057" s="33"/>
    </row>
    <row r="2058" spans="1:19" s="6" customFormat="1" ht="25.5">
      <c r="A2058" s="465"/>
      <c r="B2058" s="458"/>
      <c r="C2058" s="455"/>
      <c r="D2058" s="455"/>
      <c r="E2058" s="458"/>
      <c r="F2058" s="458"/>
      <c r="G2058" s="458"/>
      <c r="H2058" s="458"/>
      <c r="I2058" s="188" t="s">
        <v>47</v>
      </c>
      <c r="J2058" s="470"/>
      <c r="K2058" s="88" t="s">
        <v>48</v>
      </c>
      <c r="L2058" s="88"/>
      <c r="M2058" s="88"/>
      <c r="N2058" s="356">
        <v>0</v>
      </c>
      <c r="O2058" s="356">
        <v>15.436999999999999</v>
      </c>
      <c r="P2058" s="356">
        <v>0</v>
      </c>
      <c r="Q2058" s="356">
        <v>0</v>
      </c>
      <c r="R2058" s="355">
        <f t="shared" si="1333"/>
        <v>15.436999999999999</v>
      </c>
      <c r="S2058" s="33"/>
    </row>
    <row r="2059" spans="1:19" s="6" customFormat="1" ht="38.25">
      <c r="A2059" s="465"/>
      <c r="B2059" s="458"/>
      <c r="C2059" s="455"/>
      <c r="D2059" s="455"/>
      <c r="E2059" s="458"/>
      <c r="F2059" s="458"/>
      <c r="G2059" s="458"/>
      <c r="H2059" s="458"/>
      <c r="I2059" s="247" t="s">
        <v>113</v>
      </c>
      <c r="J2059" s="470"/>
      <c r="K2059" s="86" t="s">
        <v>114</v>
      </c>
      <c r="L2059" s="86"/>
      <c r="M2059" s="86"/>
      <c r="N2059" s="362">
        <f>N2060+N2061</f>
        <v>0</v>
      </c>
      <c r="O2059" s="362">
        <f t="shared" ref="O2059:Q2059" si="1340">O2060+O2061</f>
        <v>25.888000000000002</v>
      </c>
      <c r="P2059" s="362">
        <f t="shared" si="1340"/>
        <v>843.803</v>
      </c>
      <c r="Q2059" s="362">
        <f t="shared" si="1340"/>
        <v>167.346</v>
      </c>
      <c r="R2059" s="355">
        <f t="shared" si="1333"/>
        <v>1037.037</v>
      </c>
      <c r="S2059" s="33"/>
    </row>
    <row r="2060" spans="1:19" s="6" customFormat="1" ht="15">
      <c r="A2060" s="465"/>
      <c r="B2060" s="458"/>
      <c r="C2060" s="455"/>
      <c r="D2060" s="455"/>
      <c r="E2060" s="458"/>
      <c r="F2060" s="458"/>
      <c r="G2060" s="458"/>
      <c r="H2060" s="458"/>
      <c r="I2060" s="249" t="s">
        <v>25</v>
      </c>
      <c r="J2060" s="470"/>
      <c r="K2060" s="88" t="s">
        <v>26</v>
      </c>
      <c r="L2060" s="88"/>
      <c r="M2060" s="88"/>
      <c r="N2060" s="357">
        <v>0</v>
      </c>
      <c r="O2060" s="357">
        <v>25.888000000000002</v>
      </c>
      <c r="P2060" s="356">
        <v>103.498</v>
      </c>
      <c r="Q2060" s="356">
        <v>167.346</v>
      </c>
      <c r="R2060" s="355">
        <f t="shared" ref="R2060:R2084" si="1341">Q2060+P2060+O2060+N2060</f>
        <v>296.73199999999997</v>
      </c>
      <c r="S2060" s="33"/>
    </row>
    <row r="2061" spans="1:19" s="6" customFormat="1" ht="25.5">
      <c r="A2061" s="465"/>
      <c r="B2061" s="458"/>
      <c r="C2061" s="455"/>
      <c r="D2061" s="455"/>
      <c r="E2061" s="458"/>
      <c r="F2061" s="458"/>
      <c r="G2061" s="458"/>
      <c r="H2061" s="458"/>
      <c r="I2061" s="188" t="s">
        <v>47</v>
      </c>
      <c r="J2061" s="470"/>
      <c r="K2061" s="88" t="s">
        <v>48</v>
      </c>
      <c r="L2061" s="88"/>
      <c r="M2061" s="88"/>
      <c r="N2061" s="357">
        <v>0</v>
      </c>
      <c r="O2061" s="357">
        <v>0</v>
      </c>
      <c r="P2061" s="356">
        <v>740.30499999999995</v>
      </c>
      <c r="Q2061" s="356">
        <v>0</v>
      </c>
      <c r="R2061" s="355">
        <f t="shared" si="1341"/>
        <v>740.30499999999995</v>
      </c>
      <c r="S2061" s="33"/>
    </row>
    <row r="2062" spans="1:19" s="6" customFormat="1" ht="25.5">
      <c r="A2062" s="465"/>
      <c r="B2062" s="458"/>
      <c r="C2062" s="455"/>
      <c r="D2062" s="455"/>
      <c r="E2062" s="458"/>
      <c r="F2062" s="458"/>
      <c r="G2062" s="458"/>
      <c r="H2062" s="458"/>
      <c r="I2062" s="247" t="s">
        <v>335</v>
      </c>
      <c r="J2062" s="470"/>
      <c r="K2062" s="86" t="s">
        <v>52</v>
      </c>
      <c r="L2062" s="86"/>
      <c r="M2062" s="86"/>
      <c r="N2062" s="355">
        <f>N2063</f>
        <v>0</v>
      </c>
      <c r="O2062" s="355">
        <f>O2063</f>
        <v>0</v>
      </c>
      <c r="P2062" s="355">
        <f>P2063</f>
        <v>200</v>
      </c>
      <c r="Q2062" s="355">
        <f>Q2063</f>
        <v>386.40100000000001</v>
      </c>
      <c r="R2062" s="355">
        <f t="shared" si="1341"/>
        <v>586.40100000000007</v>
      </c>
      <c r="S2062" s="33"/>
    </row>
    <row r="2063" spans="1:19" s="6" customFormat="1" ht="25.5">
      <c r="A2063" s="465"/>
      <c r="B2063" s="458"/>
      <c r="C2063" s="455"/>
      <c r="D2063" s="455"/>
      <c r="E2063" s="458"/>
      <c r="F2063" s="458"/>
      <c r="G2063" s="458"/>
      <c r="H2063" s="458"/>
      <c r="I2063" s="188" t="s">
        <v>47</v>
      </c>
      <c r="J2063" s="470"/>
      <c r="K2063" s="88" t="s">
        <v>48</v>
      </c>
      <c r="L2063" s="88"/>
      <c r="M2063" s="88"/>
      <c r="N2063" s="357">
        <v>0</v>
      </c>
      <c r="O2063" s="357">
        <v>0</v>
      </c>
      <c r="P2063" s="356">
        <v>200</v>
      </c>
      <c r="Q2063" s="356">
        <v>386.40100000000001</v>
      </c>
      <c r="R2063" s="355">
        <f t="shared" si="1341"/>
        <v>586.40100000000007</v>
      </c>
      <c r="S2063" s="33"/>
    </row>
    <row r="2064" spans="1:19" s="6" customFormat="1" ht="15">
      <c r="A2064" s="465"/>
      <c r="B2064" s="458"/>
      <c r="C2064" s="455"/>
      <c r="D2064" s="455"/>
      <c r="E2064" s="458"/>
      <c r="F2064" s="458"/>
      <c r="G2064" s="458"/>
      <c r="H2064" s="458"/>
      <c r="I2064" s="247" t="s">
        <v>118</v>
      </c>
      <c r="J2064" s="470"/>
      <c r="K2064" s="86" t="s">
        <v>90</v>
      </c>
      <c r="L2064" s="86"/>
      <c r="M2064" s="86"/>
      <c r="N2064" s="362">
        <f>N2065</f>
        <v>0</v>
      </c>
      <c r="O2064" s="362">
        <f>O2065</f>
        <v>5</v>
      </c>
      <c r="P2064" s="362">
        <f>P2065</f>
        <v>17.731000000000002</v>
      </c>
      <c r="Q2064" s="362">
        <f>Q2065</f>
        <v>54.454000000000001</v>
      </c>
      <c r="R2064" s="355">
        <f t="shared" si="1341"/>
        <v>77.185000000000002</v>
      </c>
      <c r="S2064" s="33"/>
    </row>
    <row r="2065" spans="1:19" s="6" customFormat="1" ht="15">
      <c r="A2065" s="465"/>
      <c r="B2065" s="458"/>
      <c r="C2065" s="455"/>
      <c r="D2065" s="455"/>
      <c r="E2065" s="458"/>
      <c r="F2065" s="458"/>
      <c r="G2065" s="458"/>
      <c r="H2065" s="458"/>
      <c r="I2065" s="249" t="s">
        <v>25</v>
      </c>
      <c r="J2065" s="470"/>
      <c r="K2065" s="88" t="s">
        <v>26</v>
      </c>
      <c r="L2065" s="88"/>
      <c r="M2065" s="88"/>
      <c r="N2065" s="357">
        <v>0</v>
      </c>
      <c r="O2065" s="357">
        <v>5</v>
      </c>
      <c r="P2065" s="357">
        <v>17.731000000000002</v>
      </c>
      <c r="Q2065" s="356">
        <v>54.454000000000001</v>
      </c>
      <c r="R2065" s="355">
        <f t="shared" si="1341"/>
        <v>77.185000000000002</v>
      </c>
      <c r="S2065" s="33"/>
    </row>
    <row r="2066" spans="1:19" s="6" customFormat="1" ht="15">
      <c r="A2066" s="465"/>
      <c r="B2066" s="458"/>
      <c r="C2066" s="455"/>
      <c r="D2066" s="455"/>
      <c r="E2066" s="458"/>
      <c r="F2066" s="458"/>
      <c r="G2066" s="458"/>
      <c r="H2066" s="458"/>
      <c r="I2066" s="332" t="s">
        <v>119</v>
      </c>
      <c r="J2066" s="470"/>
      <c r="K2066" s="86" t="s">
        <v>35</v>
      </c>
      <c r="L2066" s="92"/>
      <c r="M2066" s="92"/>
      <c r="N2066" s="362">
        <f>N2067</f>
        <v>0</v>
      </c>
      <c r="O2066" s="362">
        <f>O2067</f>
        <v>0</v>
      </c>
      <c r="P2066" s="362">
        <f>P2067</f>
        <v>0</v>
      </c>
      <c r="Q2066" s="362">
        <f>Q2067</f>
        <v>14.875</v>
      </c>
      <c r="R2066" s="355">
        <f t="shared" si="1341"/>
        <v>14.875</v>
      </c>
      <c r="S2066" s="330"/>
    </row>
    <row r="2067" spans="1:19" s="6" customFormat="1" ht="15">
      <c r="A2067" s="465"/>
      <c r="B2067" s="458"/>
      <c r="C2067" s="455"/>
      <c r="D2067" s="455"/>
      <c r="E2067" s="458"/>
      <c r="F2067" s="458"/>
      <c r="G2067" s="458"/>
      <c r="H2067" s="458"/>
      <c r="I2067" s="69" t="s">
        <v>25</v>
      </c>
      <c r="J2067" s="470"/>
      <c r="K2067" s="88" t="s">
        <v>26</v>
      </c>
      <c r="L2067" s="92"/>
      <c r="M2067" s="92"/>
      <c r="N2067" s="357">
        <v>0</v>
      </c>
      <c r="O2067" s="357">
        <v>0</v>
      </c>
      <c r="P2067" s="357">
        <v>0</v>
      </c>
      <c r="Q2067" s="357">
        <v>14.875</v>
      </c>
      <c r="R2067" s="355">
        <f t="shared" si="1341"/>
        <v>14.875</v>
      </c>
      <c r="S2067" s="330"/>
    </row>
    <row r="2068" spans="1:19" s="6" customFormat="1" ht="76.5">
      <c r="A2068" s="465"/>
      <c r="B2068" s="458"/>
      <c r="C2068" s="455"/>
      <c r="D2068" s="455"/>
      <c r="E2068" s="458"/>
      <c r="F2068" s="458"/>
      <c r="G2068" s="458"/>
      <c r="H2068" s="458"/>
      <c r="I2068" s="247" t="s">
        <v>329</v>
      </c>
      <c r="J2068" s="470"/>
      <c r="K2068" s="86" t="s">
        <v>186</v>
      </c>
      <c r="L2068" s="90"/>
      <c r="M2068" s="90"/>
      <c r="N2068" s="370">
        <f>N2069</f>
        <v>0</v>
      </c>
      <c r="O2068" s="370">
        <f>O2069</f>
        <v>11.3894</v>
      </c>
      <c r="P2068" s="370">
        <f>P2069</f>
        <v>39.796999999999997</v>
      </c>
      <c r="Q2068" s="370">
        <f>Q2069</f>
        <v>8.2550000000000008</v>
      </c>
      <c r="R2068" s="355">
        <f t="shared" si="1341"/>
        <v>59.441400000000002</v>
      </c>
      <c r="S2068" s="33"/>
    </row>
    <row r="2069" spans="1:19" s="6" customFormat="1" ht="15">
      <c r="A2069" s="465"/>
      <c r="B2069" s="458"/>
      <c r="C2069" s="455"/>
      <c r="D2069" s="455"/>
      <c r="E2069" s="458"/>
      <c r="F2069" s="458"/>
      <c r="G2069" s="458"/>
      <c r="H2069" s="458"/>
      <c r="I2069" s="249" t="s">
        <v>25</v>
      </c>
      <c r="J2069" s="470"/>
      <c r="K2069" s="88" t="s">
        <v>26</v>
      </c>
      <c r="L2069" s="88"/>
      <c r="M2069" s="88"/>
      <c r="N2069" s="357">
        <v>0</v>
      </c>
      <c r="O2069" s="357">
        <v>11.3894</v>
      </c>
      <c r="P2069" s="359">
        <v>39.796999999999997</v>
      </c>
      <c r="Q2069" s="356">
        <v>8.2550000000000008</v>
      </c>
      <c r="R2069" s="355">
        <f t="shared" si="1341"/>
        <v>59.441400000000002</v>
      </c>
      <c r="S2069" s="33"/>
    </row>
    <row r="2070" spans="1:19" s="6" customFormat="1" ht="25.5">
      <c r="A2070" s="465"/>
      <c r="B2070" s="458"/>
      <c r="C2070" s="455"/>
      <c r="D2070" s="455"/>
      <c r="E2070" s="458"/>
      <c r="F2070" s="458"/>
      <c r="G2070" s="458"/>
      <c r="H2070" s="458"/>
      <c r="I2070" s="247" t="s">
        <v>27</v>
      </c>
      <c r="J2070" s="470"/>
      <c r="K2070" s="86" t="s">
        <v>26</v>
      </c>
      <c r="L2070" s="90"/>
      <c r="M2070" s="90"/>
      <c r="N2070" s="370">
        <f>N2071</f>
        <v>0</v>
      </c>
      <c r="O2070" s="370">
        <f>O2071</f>
        <v>100</v>
      </c>
      <c r="P2070" s="370">
        <f>P2071</f>
        <v>0</v>
      </c>
      <c r="Q2070" s="370">
        <f>Q2071</f>
        <v>0</v>
      </c>
      <c r="R2070" s="355">
        <f t="shared" si="1341"/>
        <v>100</v>
      </c>
      <c r="S2070" s="33"/>
    </row>
    <row r="2071" spans="1:19" s="6" customFormat="1" ht="15">
      <c r="A2071" s="465"/>
      <c r="B2071" s="458"/>
      <c r="C2071" s="455"/>
      <c r="D2071" s="455"/>
      <c r="E2071" s="458"/>
      <c r="F2071" s="458"/>
      <c r="G2071" s="458"/>
      <c r="H2071" s="458"/>
      <c r="I2071" s="249" t="s">
        <v>25</v>
      </c>
      <c r="J2071" s="470"/>
      <c r="K2071" s="88" t="s">
        <v>26</v>
      </c>
      <c r="L2071" s="88"/>
      <c r="M2071" s="88"/>
      <c r="N2071" s="357">
        <v>0</v>
      </c>
      <c r="O2071" s="357">
        <v>100</v>
      </c>
      <c r="P2071" s="357">
        <v>0</v>
      </c>
      <c r="Q2071" s="356">
        <v>0</v>
      </c>
      <c r="R2071" s="355">
        <f t="shared" si="1341"/>
        <v>100</v>
      </c>
      <c r="S2071" s="33"/>
    </row>
    <row r="2072" spans="1:19" s="6" customFormat="1" ht="25.5">
      <c r="A2072" s="465"/>
      <c r="B2072" s="458"/>
      <c r="C2072" s="455"/>
      <c r="D2072" s="455"/>
      <c r="E2072" s="458"/>
      <c r="F2072" s="458"/>
      <c r="G2072" s="458"/>
      <c r="H2072" s="458"/>
      <c r="I2072" s="247" t="s">
        <v>120</v>
      </c>
      <c r="J2072" s="470"/>
      <c r="K2072" s="86" t="s">
        <v>121</v>
      </c>
      <c r="L2072" s="90"/>
      <c r="M2072" s="90"/>
      <c r="N2072" s="361">
        <f>N2073+N2074</f>
        <v>0</v>
      </c>
      <c r="O2072" s="361">
        <f t="shared" ref="O2072:Q2072" si="1342">O2073+O2074</f>
        <v>122.488</v>
      </c>
      <c r="P2072" s="361">
        <f t="shared" si="1342"/>
        <v>0</v>
      </c>
      <c r="Q2072" s="361">
        <f t="shared" si="1342"/>
        <v>0</v>
      </c>
      <c r="R2072" s="355">
        <f t="shared" si="1341"/>
        <v>122.488</v>
      </c>
      <c r="S2072" s="33"/>
    </row>
    <row r="2073" spans="1:19" s="6" customFormat="1" ht="15">
      <c r="A2073" s="465"/>
      <c r="B2073" s="458"/>
      <c r="C2073" s="455"/>
      <c r="D2073" s="455"/>
      <c r="E2073" s="458"/>
      <c r="F2073" s="458"/>
      <c r="G2073" s="458"/>
      <c r="H2073" s="458"/>
      <c r="I2073" s="249" t="s">
        <v>25</v>
      </c>
      <c r="J2073" s="470"/>
      <c r="K2073" s="88" t="s">
        <v>26</v>
      </c>
      <c r="L2073" s="92"/>
      <c r="M2073" s="92"/>
      <c r="N2073" s="358">
        <v>0</v>
      </c>
      <c r="O2073" s="358">
        <v>52.564999999999998</v>
      </c>
      <c r="P2073" s="361">
        <v>0</v>
      </c>
      <c r="Q2073" s="370">
        <v>0</v>
      </c>
      <c r="R2073" s="355">
        <f t="shared" si="1341"/>
        <v>52.564999999999998</v>
      </c>
      <c r="S2073" s="33"/>
    </row>
    <row r="2074" spans="1:19" s="6" customFormat="1" ht="25.5">
      <c r="A2074" s="465"/>
      <c r="B2074" s="458"/>
      <c r="C2074" s="455"/>
      <c r="D2074" s="455"/>
      <c r="E2074" s="458"/>
      <c r="F2074" s="458"/>
      <c r="G2074" s="458"/>
      <c r="H2074" s="458"/>
      <c r="I2074" s="188" t="s">
        <v>47</v>
      </c>
      <c r="J2074" s="470"/>
      <c r="K2074" s="88" t="s">
        <v>48</v>
      </c>
      <c r="L2074" s="92"/>
      <c r="M2074" s="92"/>
      <c r="N2074" s="358">
        <v>0</v>
      </c>
      <c r="O2074" s="358">
        <v>69.923000000000002</v>
      </c>
      <c r="P2074" s="361">
        <v>0</v>
      </c>
      <c r="Q2074" s="370">
        <v>0</v>
      </c>
      <c r="R2074" s="355">
        <f t="shared" si="1341"/>
        <v>69.923000000000002</v>
      </c>
      <c r="S2074" s="33"/>
    </row>
    <row r="2075" spans="1:19" s="6" customFormat="1" ht="51">
      <c r="A2075" s="465"/>
      <c r="B2075" s="458"/>
      <c r="C2075" s="455"/>
      <c r="D2075" s="455"/>
      <c r="E2075" s="458"/>
      <c r="F2075" s="458"/>
      <c r="G2075" s="458"/>
      <c r="H2075" s="458"/>
      <c r="I2075" s="247" t="s">
        <v>247</v>
      </c>
      <c r="J2075" s="470"/>
      <c r="K2075" s="86" t="s">
        <v>248</v>
      </c>
      <c r="L2075" s="90"/>
      <c r="M2075" s="90"/>
      <c r="N2075" s="370">
        <f>N2077+N2078+N2076</f>
        <v>0</v>
      </c>
      <c r="O2075" s="370">
        <f>O2077+O2078+O2076</f>
        <v>805.15799800000002</v>
      </c>
      <c r="P2075" s="370">
        <f>P2077+P2078+P2076</f>
        <v>818.64799999999991</v>
      </c>
      <c r="Q2075" s="370">
        <f>Q2077+Q2078+Q2076</f>
        <v>1137.567</v>
      </c>
      <c r="R2075" s="355">
        <f t="shared" si="1341"/>
        <v>2761.3729979999998</v>
      </c>
      <c r="S2075" s="72"/>
    </row>
    <row r="2076" spans="1:19" s="6" customFormat="1" ht="25.5">
      <c r="A2076" s="465"/>
      <c r="B2076" s="458"/>
      <c r="C2076" s="455"/>
      <c r="D2076" s="455"/>
      <c r="E2076" s="458"/>
      <c r="F2076" s="458"/>
      <c r="G2076" s="458"/>
      <c r="H2076" s="458"/>
      <c r="I2076" s="249" t="s">
        <v>34</v>
      </c>
      <c r="J2076" s="470"/>
      <c r="K2076" s="88" t="s">
        <v>35</v>
      </c>
      <c r="L2076" s="92"/>
      <c r="M2076" s="92"/>
      <c r="N2076" s="359">
        <v>0</v>
      </c>
      <c r="O2076" s="359">
        <v>0</v>
      </c>
      <c r="P2076" s="359">
        <v>400</v>
      </c>
      <c r="Q2076" s="359">
        <v>0</v>
      </c>
      <c r="R2076" s="355">
        <f t="shared" si="1341"/>
        <v>400</v>
      </c>
      <c r="S2076" s="72"/>
    </row>
    <row r="2077" spans="1:19" s="6" customFormat="1" ht="25.5">
      <c r="A2077" s="465"/>
      <c r="B2077" s="458"/>
      <c r="C2077" s="455"/>
      <c r="D2077" s="455"/>
      <c r="E2077" s="458"/>
      <c r="F2077" s="458"/>
      <c r="G2077" s="458"/>
      <c r="H2077" s="458"/>
      <c r="I2077" s="249" t="s">
        <v>47</v>
      </c>
      <c r="J2077" s="470"/>
      <c r="K2077" s="88" t="s">
        <v>48</v>
      </c>
      <c r="L2077" s="88"/>
      <c r="M2077" s="88"/>
      <c r="N2077" s="356">
        <v>0</v>
      </c>
      <c r="O2077" s="356">
        <v>30.999998000000001</v>
      </c>
      <c r="P2077" s="357">
        <v>61.783999999999999</v>
      </c>
      <c r="Q2077" s="356">
        <v>153.756</v>
      </c>
      <c r="R2077" s="355">
        <f t="shared" si="1341"/>
        <v>246.539998</v>
      </c>
      <c r="S2077" s="33"/>
    </row>
    <row r="2078" spans="1:19" s="6" customFormat="1" ht="38.25">
      <c r="A2078" s="465"/>
      <c r="B2078" s="458"/>
      <c r="C2078" s="455"/>
      <c r="D2078" s="455"/>
      <c r="E2078" s="458"/>
      <c r="F2078" s="458"/>
      <c r="G2078" s="458"/>
      <c r="H2078" s="458"/>
      <c r="I2078" s="249" t="s">
        <v>117</v>
      </c>
      <c r="J2078" s="470"/>
      <c r="K2078" s="88" t="s">
        <v>76</v>
      </c>
      <c r="L2078" s="88"/>
      <c r="M2078" s="88"/>
      <c r="N2078" s="356">
        <v>0</v>
      </c>
      <c r="O2078" s="356">
        <v>774.15800000000002</v>
      </c>
      <c r="P2078" s="356">
        <v>356.86399999999998</v>
      </c>
      <c r="Q2078" s="356">
        <v>983.81100000000004</v>
      </c>
      <c r="R2078" s="355">
        <f t="shared" si="1341"/>
        <v>2114.8330000000001</v>
      </c>
      <c r="S2078" s="33"/>
    </row>
    <row r="2079" spans="1:19" s="6" customFormat="1" ht="25.5">
      <c r="A2079" s="465"/>
      <c r="B2079" s="458"/>
      <c r="C2079" s="455"/>
      <c r="D2079" s="455"/>
      <c r="E2079" s="458"/>
      <c r="F2079" s="458"/>
      <c r="G2079" s="458"/>
      <c r="H2079" s="458"/>
      <c r="I2079" s="247" t="s">
        <v>122</v>
      </c>
      <c r="J2079" s="470"/>
      <c r="K2079" s="86" t="s">
        <v>123</v>
      </c>
      <c r="L2079" s="86"/>
      <c r="M2079" s="86"/>
      <c r="N2079" s="355">
        <f>N2080+N2081+N2082+N2083</f>
        <v>0</v>
      </c>
      <c r="O2079" s="355">
        <f t="shared" ref="O2079:Q2079" si="1343">O2080+O2081+O2082+O2083</f>
        <v>248.51499999999999</v>
      </c>
      <c r="P2079" s="355">
        <f t="shared" si="1343"/>
        <v>1354.6189999999999</v>
      </c>
      <c r="Q2079" s="355">
        <f t="shared" si="1343"/>
        <v>2272.4679999999998</v>
      </c>
      <c r="R2079" s="355">
        <f t="shared" si="1341"/>
        <v>3875.6019999999994</v>
      </c>
      <c r="S2079" s="33"/>
    </row>
    <row r="2080" spans="1:19" s="6" customFormat="1" ht="25.5">
      <c r="A2080" s="465"/>
      <c r="B2080" s="458"/>
      <c r="C2080" s="455"/>
      <c r="D2080" s="455"/>
      <c r="E2080" s="458"/>
      <c r="F2080" s="458"/>
      <c r="G2080" s="458"/>
      <c r="H2080" s="458"/>
      <c r="I2080" s="249" t="s">
        <v>34</v>
      </c>
      <c r="J2080" s="470"/>
      <c r="K2080" s="88" t="s">
        <v>35</v>
      </c>
      <c r="L2080" s="88"/>
      <c r="M2080" s="88"/>
      <c r="N2080" s="356">
        <v>0</v>
      </c>
      <c r="O2080" s="356">
        <v>124.446</v>
      </c>
      <c r="P2080" s="357">
        <v>236.571</v>
      </c>
      <c r="Q2080" s="356">
        <v>1272.96</v>
      </c>
      <c r="R2080" s="355">
        <f t="shared" si="1341"/>
        <v>1633.9769999999999</v>
      </c>
      <c r="S2080" s="33"/>
    </row>
    <row r="2081" spans="1:19" s="6" customFormat="1" ht="25.5">
      <c r="A2081" s="465"/>
      <c r="B2081" s="458"/>
      <c r="C2081" s="455"/>
      <c r="D2081" s="455"/>
      <c r="E2081" s="458"/>
      <c r="F2081" s="458"/>
      <c r="G2081" s="458"/>
      <c r="H2081" s="458"/>
      <c r="I2081" s="188" t="s">
        <v>47</v>
      </c>
      <c r="J2081" s="470"/>
      <c r="K2081" s="88" t="s">
        <v>48</v>
      </c>
      <c r="L2081" s="88"/>
      <c r="M2081" s="88"/>
      <c r="N2081" s="356">
        <v>0</v>
      </c>
      <c r="O2081" s="356">
        <v>0</v>
      </c>
      <c r="P2081" s="357">
        <v>66.248000000000005</v>
      </c>
      <c r="Q2081" s="356">
        <v>224.64</v>
      </c>
      <c r="R2081" s="355">
        <f t="shared" si="1341"/>
        <v>290.88799999999998</v>
      </c>
      <c r="S2081" s="33"/>
    </row>
    <row r="2082" spans="1:19" s="6" customFormat="1" ht="25.5">
      <c r="A2082" s="465"/>
      <c r="B2082" s="458"/>
      <c r="C2082" s="455"/>
      <c r="D2082" s="455"/>
      <c r="E2082" s="458"/>
      <c r="F2082" s="458"/>
      <c r="G2082" s="458"/>
      <c r="H2082" s="458"/>
      <c r="I2082" s="249" t="s">
        <v>115</v>
      </c>
      <c r="J2082" s="470"/>
      <c r="K2082" s="88" t="s">
        <v>76</v>
      </c>
      <c r="L2082" s="88"/>
      <c r="M2082" s="88"/>
      <c r="N2082" s="356">
        <v>0</v>
      </c>
      <c r="O2082" s="356">
        <v>124.069</v>
      </c>
      <c r="P2082" s="357">
        <v>0</v>
      </c>
      <c r="Q2082" s="356">
        <v>0</v>
      </c>
      <c r="R2082" s="355">
        <f t="shared" si="1341"/>
        <v>124.069</v>
      </c>
      <c r="S2082" s="33"/>
    </row>
    <row r="2083" spans="1:19" s="6" customFormat="1" ht="38.25">
      <c r="A2083" s="465"/>
      <c r="B2083" s="458"/>
      <c r="C2083" s="455"/>
      <c r="D2083" s="455"/>
      <c r="E2083" s="458"/>
      <c r="F2083" s="458"/>
      <c r="G2083" s="458"/>
      <c r="H2083" s="458"/>
      <c r="I2083" s="249" t="s">
        <v>111</v>
      </c>
      <c r="J2083" s="470"/>
      <c r="K2083" s="88" t="s">
        <v>112</v>
      </c>
      <c r="L2083" s="88"/>
      <c r="M2083" s="88"/>
      <c r="N2083" s="356">
        <v>0</v>
      </c>
      <c r="O2083" s="356">
        <v>0</v>
      </c>
      <c r="P2083" s="357">
        <v>1051.8</v>
      </c>
      <c r="Q2083" s="356">
        <v>774.86800000000005</v>
      </c>
      <c r="R2083" s="355">
        <f t="shared" si="1341"/>
        <v>1826.6680000000001</v>
      </c>
      <c r="S2083" s="33"/>
    </row>
    <row r="2084" spans="1:19" s="3" customFormat="1" ht="15.75" customHeight="1">
      <c r="A2084" s="544">
        <v>31</v>
      </c>
      <c r="B2084" s="454" t="s">
        <v>419</v>
      </c>
      <c r="C2084" s="455"/>
      <c r="D2084" s="455"/>
      <c r="E2084" s="458"/>
      <c r="F2084" s="458"/>
      <c r="G2084" s="458"/>
      <c r="H2084" s="458"/>
      <c r="I2084" s="184" t="s">
        <v>22</v>
      </c>
      <c r="J2084" s="486">
        <v>492</v>
      </c>
      <c r="K2084" s="250"/>
      <c r="L2084" s="250"/>
      <c r="M2084" s="250"/>
      <c r="N2084" s="353">
        <f>N2085+N2088+N2091+N2094+N2096+N2097+N2099+N2101+N2103+N2105+N2107+N2112+N2115+N2120+N2122+N2125+N2129+N2131+N2134</f>
        <v>0</v>
      </c>
      <c r="O2084" s="353">
        <f>O2085+O2088+O2091+O2094+O2096+O2097+O2099+O2101+O2103+O2105+O2107+O2112+O2115+O2120+O2122+O2125+O2129+O2131+O2134+O2136</f>
        <v>2904.9619989999997</v>
      </c>
      <c r="P2084" s="353">
        <f>P2085+P2088+P2091+P2094+P2096+P2097+P2099+P2101+P2103+P2105+P2107+P2112+P2115+P2120+P2122+P2125+P2129+P2131+P2134+P2136</f>
        <v>9895.9869999999974</v>
      </c>
      <c r="Q2084" s="353">
        <f>Q2085+Q2088+Q2091+Q2094+Q2096+Q2097+Q2099+Q2101+Q2103+Q2105+Q2107+Q2112+Q2115+Q2120+Q2122+Q2125+Q2129+Q2131+Q2134+Q2136</f>
        <v>8232.4760000000006</v>
      </c>
      <c r="R2084" s="353">
        <f t="shared" si="1341"/>
        <v>21033.424998999995</v>
      </c>
      <c r="S2084" s="251"/>
    </row>
    <row r="2085" spans="1:19" s="3" customFormat="1" ht="76.5">
      <c r="A2085" s="544"/>
      <c r="B2085" s="455"/>
      <c r="C2085" s="455"/>
      <c r="D2085" s="455"/>
      <c r="E2085" s="458"/>
      <c r="F2085" s="458"/>
      <c r="G2085" s="458"/>
      <c r="H2085" s="458"/>
      <c r="I2085" s="239" t="s">
        <v>334</v>
      </c>
      <c r="J2085" s="486"/>
      <c r="K2085" s="185" t="s">
        <v>24</v>
      </c>
      <c r="L2085" s="185"/>
      <c r="M2085" s="185"/>
      <c r="N2085" s="363">
        <f>N2086+N2087</f>
        <v>0</v>
      </c>
      <c r="O2085" s="363">
        <f t="shared" ref="O2085:Q2085" si="1344">O2086+O2087</f>
        <v>30.827000000000002</v>
      </c>
      <c r="P2085" s="363">
        <f t="shared" si="1344"/>
        <v>102.80399999999999</v>
      </c>
      <c r="Q2085" s="363">
        <f t="shared" si="1344"/>
        <v>94.858000000000004</v>
      </c>
      <c r="R2085" s="362">
        <f t="shared" ref="R2085:R2140" si="1345">Q2085+P2085+O2085+N2085</f>
        <v>228.48899999999998</v>
      </c>
      <c r="S2085" s="173"/>
    </row>
    <row r="2086" spans="1:19" s="3" customFormat="1" ht="25.5">
      <c r="A2086" s="544"/>
      <c r="B2086" s="455"/>
      <c r="C2086" s="455"/>
      <c r="D2086" s="455"/>
      <c r="E2086" s="458"/>
      <c r="F2086" s="458"/>
      <c r="G2086" s="458"/>
      <c r="H2086" s="458"/>
      <c r="I2086" s="236" t="s">
        <v>34</v>
      </c>
      <c r="J2086" s="486"/>
      <c r="K2086" s="186" t="s">
        <v>35</v>
      </c>
      <c r="L2086" s="186"/>
      <c r="M2086" s="186"/>
      <c r="N2086" s="356">
        <v>0</v>
      </c>
      <c r="O2086" s="356">
        <v>0</v>
      </c>
      <c r="P2086" s="367">
        <v>7.9000000000000001E-2</v>
      </c>
      <c r="Q2086" s="356">
        <v>0</v>
      </c>
      <c r="R2086" s="362">
        <f t="shared" si="1345"/>
        <v>7.9000000000000001E-2</v>
      </c>
      <c r="S2086" s="173"/>
    </row>
    <row r="2087" spans="1:19" s="3" customFormat="1" ht="15">
      <c r="A2087" s="544"/>
      <c r="B2087" s="455"/>
      <c r="C2087" s="455"/>
      <c r="D2087" s="455"/>
      <c r="E2087" s="458"/>
      <c r="F2087" s="458"/>
      <c r="G2087" s="458"/>
      <c r="H2087" s="458"/>
      <c r="I2087" s="188" t="s">
        <v>25</v>
      </c>
      <c r="J2087" s="486"/>
      <c r="K2087" s="186" t="s">
        <v>26</v>
      </c>
      <c r="L2087" s="186"/>
      <c r="M2087" s="186"/>
      <c r="N2087" s="356">
        <v>0</v>
      </c>
      <c r="O2087" s="367">
        <v>30.827000000000002</v>
      </c>
      <c r="P2087" s="369">
        <v>102.72499999999999</v>
      </c>
      <c r="Q2087" s="369">
        <v>94.858000000000004</v>
      </c>
      <c r="R2087" s="362">
        <f t="shared" si="1345"/>
        <v>228.41</v>
      </c>
      <c r="S2087" s="190"/>
    </row>
    <row r="2088" spans="1:19" s="3" customFormat="1" ht="25.5">
      <c r="A2088" s="544"/>
      <c r="B2088" s="455"/>
      <c r="C2088" s="455"/>
      <c r="D2088" s="455"/>
      <c r="E2088" s="458"/>
      <c r="F2088" s="458"/>
      <c r="G2088" s="458"/>
      <c r="H2088" s="458"/>
      <c r="I2088" s="187" t="s">
        <v>142</v>
      </c>
      <c r="J2088" s="486"/>
      <c r="K2088" s="185" t="s">
        <v>214</v>
      </c>
      <c r="L2088" s="185"/>
      <c r="M2088" s="185"/>
      <c r="N2088" s="363">
        <f>N2089+N2090</f>
        <v>0</v>
      </c>
      <c r="O2088" s="363">
        <f>O2089+O2090</f>
        <v>90.016000000000005</v>
      </c>
      <c r="P2088" s="363">
        <f>P2089+P2090</f>
        <v>291.50200000000001</v>
      </c>
      <c r="Q2088" s="363">
        <f>Q2089+Q2090</f>
        <v>193.024</v>
      </c>
      <c r="R2088" s="362">
        <f t="shared" si="1345"/>
        <v>574.54200000000003</v>
      </c>
      <c r="S2088" s="190"/>
    </row>
    <row r="2089" spans="1:19" s="3" customFormat="1" ht="15">
      <c r="A2089" s="544"/>
      <c r="B2089" s="455"/>
      <c r="C2089" s="455"/>
      <c r="D2089" s="455"/>
      <c r="E2089" s="458"/>
      <c r="F2089" s="458"/>
      <c r="G2089" s="458"/>
      <c r="H2089" s="458"/>
      <c r="I2089" s="188" t="s">
        <v>25</v>
      </c>
      <c r="J2089" s="486"/>
      <c r="K2089" s="186" t="s">
        <v>26</v>
      </c>
      <c r="L2089" s="186"/>
      <c r="M2089" s="186"/>
      <c r="N2089" s="356">
        <v>0</v>
      </c>
      <c r="O2089" s="367">
        <v>90.016000000000005</v>
      </c>
      <c r="P2089" s="369">
        <v>101.777</v>
      </c>
      <c r="Q2089" s="369">
        <v>25.96</v>
      </c>
      <c r="R2089" s="362">
        <f t="shared" si="1345"/>
        <v>217.75299999999999</v>
      </c>
      <c r="S2089" s="190"/>
    </row>
    <row r="2090" spans="1:19" s="3" customFormat="1" ht="25.5">
      <c r="A2090" s="544"/>
      <c r="B2090" s="455"/>
      <c r="C2090" s="455"/>
      <c r="D2090" s="455"/>
      <c r="E2090" s="458"/>
      <c r="F2090" s="458"/>
      <c r="G2090" s="458"/>
      <c r="H2090" s="458"/>
      <c r="I2090" s="188" t="s">
        <v>47</v>
      </c>
      <c r="J2090" s="486"/>
      <c r="K2090" s="186" t="s">
        <v>48</v>
      </c>
      <c r="L2090" s="186"/>
      <c r="M2090" s="186"/>
      <c r="N2090" s="356">
        <v>0</v>
      </c>
      <c r="O2090" s="356">
        <v>0</v>
      </c>
      <c r="P2090" s="369">
        <v>189.72499999999999</v>
      </c>
      <c r="Q2090" s="369">
        <v>167.06399999999999</v>
      </c>
      <c r="R2090" s="362">
        <f t="shared" si="1345"/>
        <v>356.78899999999999</v>
      </c>
      <c r="S2090" s="190"/>
    </row>
    <row r="2091" spans="1:19" s="3" customFormat="1" ht="25.5">
      <c r="A2091" s="544"/>
      <c r="B2091" s="455"/>
      <c r="C2091" s="455"/>
      <c r="D2091" s="455"/>
      <c r="E2091" s="458"/>
      <c r="F2091" s="458"/>
      <c r="G2091" s="458"/>
      <c r="H2091" s="458"/>
      <c r="I2091" s="187" t="s">
        <v>27</v>
      </c>
      <c r="J2091" s="486"/>
      <c r="K2091" s="185" t="s">
        <v>186</v>
      </c>
      <c r="L2091" s="185"/>
      <c r="M2091" s="185"/>
      <c r="N2091" s="363">
        <f>N2092+N2093</f>
        <v>0</v>
      </c>
      <c r="O2091" s="363">
        <f>O2092+O2093</f>
        <v>3.8559999999999999</v>
      </c>
      <c r="P2091" s="363">
        <f>P2092+P2093</f>
        <v>34.893999999999998</v>
      </c>
      <c r="Q2091" s="363">
        <f>Q2092+Q2093</f>
        <v>257.60599999999999</v>
      </c>
      <c r="R2091" s="362">
        <f t="shared" si="1345"/>
        <v>296.35599999999999</v>
      </c>
      <c r="S2091" s="190"/>
    </row>
    <row r="2092" spans="1:19" s="3" customFormat="1" ht="15">
      <c r="A2092" s="544"/>
      <c r="B2092" s="455"/>
      <c r="C2092" s="455"/>
      <c r="D2092" s="455"/>
      <c r="E2092" s="458"/>
      <c r="F2092" s="458"/>
      <c r="G2092" s="458"/>
      <c r="H2092" s="458"/>
      <c r="I2092" s="193" t="s">
        <v>25</v>
      </c>
      <c r="J2092" s="486"/>
      <c r="K2092" s="186" t="s">
        <v>26</v>
      </c>
      <c r="L2092" s="186"/>
      <c r="M2092" s="186"/>
      <c r="N2092" s="356">
        <v>0</v>
      </c>
      <c r="O2092" s="367">
        <v>3.8559999999999999</v>
      </c>
      <c r="P2092" s="367">
        <v>34.893999999999998</v>
      </c>
      <c r="Q2092" s="367">
        <v>44.5</v>
      </c>
      <c r="R2092" s="362">
        <f t="shared" si="1345"/>
        <v>83.25</v>
      </c>
      <c r="S2092" s="190"/>
    </row>
    <row r="2093" spans="1:19" s="3" customFormat="1" ht="25.5">
      <c r="A2093" s="544"/>
      <c r="B2093" s="455"/>
      <c r="C2093" s="455"/>
      <c r="D2093" s="455"/>
      <c r="E2093" s="458"/>
      <c r="F2093" s="458"/>
      <c r="G2093" s="458"/>
      <c r="H2093" s="458"/>
      <c r="I2093" s="188" t="s">
        <v>47</v>
      </c>
      <c r="J2093" s="486"/>
      <c r="K2093" s="186" t="s">
        <v>48</v>
      </c>
      <c r="L2093" s="186"/>
      <c r="M2093" s="186"/>
      <c r="N2093" s="356">
        <v>0</v>
      </c>
      <c r="O2093" s="356">
        <v>0</v>
      </c>
      <c r="P2093" s="356">
        <v>0</v>
      </c>
      <c r="Q2093" s="367">
        <v>213.10599999999999</v>
      </c>
      <c r="R2093" s="362">
        <f t="shared" si="1345"/>
        <v>213.10599999999999</v>
      </c>
      <c r="S2093" s="190"/>
    </row>
    <row r="2094" spans="1:19" s="3" customFormat="1" ht="25.5">
      <c r="A2094" s="544"/>
      <c r="B2094" s="455"/>
      <c r="C2094" s="455"/>
      <c r="D2094" s="455"/>
      <c r="E2094" s="458"/>
      <c r="F2094" s="458"/>
      <c r="G2094" s="458"/>
      <c r="H2094" s="458"/>
      <c r="I2094" s="187" t="s">
        <v>215</v>
      </c>
      <c r="J2094" s="486"/>
      <c r="K2094" s="185" t="s">
        <v>26</v>
      </c>
      <c r="L2094" s="185"/>
      <c r="M2094" s="185"/>
      <c r="N2094" s="363">
        <f>N2095</f>
        <v>0</v>
      </c>
      <c r="O2094" s="363">
        <f>O2095</f>
        <v>53.173000000000002</v>
      </c>
      <c r="P2094" s="363">
        <f>P2095</f>
        <v>290.77600000000001</v>
      </c>
      <c r="Q2094" s="363">
        <f>Q2095</f>
        <v>150</v>
      </c>
      <c r="R2094" s="362">
        <f t="shared" si="1345"/>
        <v>493.94900000000001</v>
      </c>
      <c r="S2094" s="190"/>
    </row>
    <row r="2095" spans="1:19" s="3" customFormat="1" ht="15">
      <c r="A2095" s="544"/>
      <c r="B2095" s="455"/>
      <c r="C2095" s="455"/>
      <c r="D2095" s="455"/>
      <c r="E2095" s="458"/>
      <c r="F2095" s="458"/>
      <c r="G2095" s="458"/>
      <c r="H2095" s="458"/>
      <c r="I2095" s="188" t="s">
        <v>25</v>
      </c>
      <c r="J2095" s="486"/>
      <c r="K2095" s="186" t="s">
        <v>26</v>
      </c>
      <c r="L2095" s="186"/>
      <c r="M2095" s="186"/>
      <c r="N2095" s="356">
        <v>0</v>
      </c>
      <c r="O2095" s="367">
        <v>53.173000000000002</v>
      </c>
      <c r="P2095" s="367">
        <v>290.77600000000001</v>
      </c>
      <c r="Q2095" s="367">
        <v>150</v>
      </c>
      <c r="R2095" s="362">
        <f t="shared" si="1345"/>
        <v>493.94900000000001</v>
      </c>
      <c r="S2095" s="190"/>
    </row>
    <row r="2096" spans="1:19" s="3" customFormat="1" ht="25.5">
      <c r="A2096" s="544"/>
      <c r="B2096" s="455"/>
      <c r="C2096" s="455"/>
      <c r="D2096" s="455"/>
      <c r="E2096" s="458"/>
      <c r="F2096" s="458"/>
      <c r="G2096" s="458"/>
      <c r="H2096" s="458"/>
      <c r="I2096" s="187" t="s">
        <v>185</v>
      </c>
      <c r="J2096" s="486"/>
      <c r="K2096" s="185" t="s">
        <v>107</v>
      </c>
      <c r="L2096" s="185"/>
      <c r="M2096" s="185"/>
      <c r="N2096" s="363">
        <v>0</v>
      </c>
      <c r="O2096" s="363">
        <v>0</v>
      </c>
      <c r="P2096" s="363">
        <v>0</v>
      </c>
      <c r="Q2096" s="363">
        <v>0</v>
      </c>
      <c r="R2096" s="362">
        <f t="shared" si="1345"/>
        <v>0</v>
      </c>
      <c r="S2096" s="190"/>
    </row>
    <row r="2097" spans="1:19" s="3" customFormat="1" ht="25.5">
      <c r="A2097" s="544"/>
      <c r="B2097" s="455"/>
      <c r="C2097" s="455"/>
      <c r="D2097" s="455"/>
      <c r="E2097" s="458"/>
      <c r="F2097" s="458"/>
      <c r="G2097" s="458"/>
      <c r="H2097" s="458"/>
      <c r="I2097" s="187" t="s">
        <v>153</v>
      </c>
      <c r="J2097" s="486"/>
      <c r="K2097" s="185" t="s">
        <v>216</v>
      </c>
      <c r="L2097" s="185"/>
      <c r="M2097" s="185"/>
      <c r="N2097" s="363">
        <f>N2098</f>
        <v>0</v>
      </c>
      <c r="O2097" s="363">
        <f t="shared" ref="O2097:Q2097" si="1346">O2098</f>
        <v>118.67700000000001</v>
      </c>
      <c r="P2097" s="363">
        <f t="shared" si="1346"/>
        <v>119.105</v>
      </c>
      <c r="Q2097" s="363">
        <f t="shared" si="1346"/>
        <v>293.541</v>
      </c>
      <c r="R2097" s="362">
        <f t="shared" si="1345"/>
        <v>531.32299999999998</v>
      </c>
      <c r="S2097" s="190"/>
    </row>
    <row r="2098" spans="1:19" s="3" customFormat="1" ht="15">
      <c r="A2098" s="544"/>
      <c r="B2098" s="455"/>
      <c r="C2098" s="455"/>
      <c r="D2098" s="455"/>
      <c r="E2098" s="458"/>
      <c r="F2098" s="458"/>
      <c r="G2098" s="458"/>
      <c r="H2098" s="458"/>
      <c r="I2098" s="188" t="s">
        <v>25</v>
      </c>
      <c r="J2098" s="486"/>
      <c r="K2098" s="186" t="s">
        <v>26</v>
      </c>
      <c r="L2098" s="186"/>
      <c r="M2098" s="186"/>
      <c r="N2098" s="356">
        <v>0</v>
      </c>
      <c r="O2098" s="367">
        <v>118.67700000000001</v>
      </c>
      <c r="P2098" s="367">
        <v>119.105</v>
      </c>
      <c r="Q2098" s="367">
        <v>293.541</v>
      </c>
      <c r="R2098" s="362">
        <f t="shared" si="1345"/>
        <v>531.32299999999998</v>
      </c>
      <c r="S2098" s="190"/>
    </row>
    <row r="2099" spans="1:19" s="3" customFormat="1" ht="25.5">
      <c r="A2099" s="544"/>
      <c r="B2099" s="455"/>
      <c r="C2099" s="455"/>
      <c r="D2099" s="455"/>
      <c r="E2099" s="458"/>
      <c r="F2099" s="458"/>
      <c r="G2099" s="458"/>
      <c r="H2099" s="458"/>
      <c r="I2099" s="187" t="s">
        <v>220</v>
      </c>
      <c r="J2099" s="486"/>
      <c r="K2099" s="185" t="s">
        <v>60</v>
      </c>
      <c r="L2099" s="185"/>
      <c r="M2099" s="185"/>
      <c r="N2099" s="363">
        <f>N2100</f>
        <v>0</v>
      </c>
      <c r="O2099" s="363">
        <f>O2100</f>
        <v>42.326999999999998</v>
      </c>
      <c r="P2099" s="363">
        <f>P2100</f>
        <v>62.75</v>
      </c>
      <c r="Q2099" s="363">
        <f>Q2100</f>
        <v>45.136000000000003</v>
      </c>
      <c r="R2099" s="362">
        <f t="shared" si="1345"/>
        <v>150.21299999999999</v>
      </c>
      <c r="S2099" s="190"/>
    </row>
    <row r="2100" spans="1:19" s="3" customFormat="1" ht="15">
      <c r="A2100" s="544"/>
      <c r="B2100" s="455"/>
      <c r="C2100" s="455"/>
      <c r="D2100" s="455"/>
      <c r="E2100" s="458"/>
      <c r="F2100" s="458"/>
      <c r="G2100" s="458"/>
      <c r="H2100" s="458"/>
      <c r="I2100" s="188" t="s">
        <v>25</v>
      </c>
      <c r="J2100" s="486"/>
      <c r="K2100" s="186" t="s">
        <v>26</v>
      </c>
      <c r="L2100" s="186"/>
      <c r="M2100" s="186"/>
      <c r="N2100" s="356">
        <v>0</v>
      </c>
      <c r="O2100" s="367">
        <v>42.326999999999998</v>
      </c>
      <c r="P2100" s="367">
        <v>62.75</v>
      </c>
      <c r="Q2100" s="367">
        <v>45.136000000000003</v>
      </c>
      <c r="R2100" s="362">
        <f t="shared" si="1345"/>
        <v>150.21299999999999</v>
      </c>
      <c r="S2100" s="190"/>
    </row>
    <row r="2101" spans="1:19" s="3" customFormat="1" ht="25.5">
      <c r="A2101" s="544"/>
      <c r="B2101" s="455"/>
      <c r="C2101" s="455"/>
      <c r="D2101" s="455"/>
      <c r="E2101" s="458"/>
      <c r="F2101" s="458"/>
      <c r="G2101" s="458"/>
      <c r="H2101" s="458"/>
      <c r="I2101" s="187" t="s">
        <v>137</v>
      </c>
      <c r="J2101" s="486"/>
      <c r="K2101" s="185" t="s">
        <v>62</v>
      </c>
      <c r="L2101" s="185"/>
      <c r="M2101" s="185"/>
      <c r="N2101" s="363">
        <f>N2102</f>
        <v>0</v>
      </c>
      <c r="O2101" s="363">
        <f>O2102</f>
        <v>50</v>
      </c>
      <c r="P2101" s="363">
        <f>P2102</f>
        <v>63.838999999999999</v>
      </c>
      <c r="Q2101" s="363">
        <f>Q2102</f>
        <v>202.578</v>
      </c>
      <c r="R2101" s="362">
        <f t="shared" si="1345"/>
        <v>316.41700000000003</v>
      </c>
      <c r="S2101" s="190"/>
    </row>
    <row r="2102" spans="1:19" s="3" customFormat="1" ht="15">
      <c r="A2102" s="544"/>
      <c r="B2102" s="455"/>
      <c r="C2102" s="455"/>
      <c r="D2102" s="455"/>
      <c r="E2102" s="458"/>
      <c r="F2102" s="458"/>
      <c r="G2102" s="458"/>
      <c r="H2102" s="458"/>
      <c r="I2102" s="188" t="s">
        <v>25</v>
      </c>
      <c r="J2102" s="486"/>
      <c r="K2102" s="186" t="s">
        <v>26</v>
      </c>
      <c r="L2102" s="186"/>
      <c r="M2102" s="186"/>
      <c r="N2102" s="356">
        <v>0</v>
      </c>
      <c r="O2102" s="367">
        <v>50</v>
      </c>
      <c r="P2102" s="367">
        <v>63.838999999999999</v>
      </c>
      <c r="Q2102" s="367">
        <v>202.578</v>
      </c>
      <c r="R2102" s="362">
        <f t="shared" si="1345"/>
        <v>316.41700000000003</v>
      </c>
      <c r="S2102" s="190"/>
    </row>
    <row r="2103" spans="1:19" s="3" customFormat="1" ht="25.5">
      <c r="A2103" s="544"/>
      <c r="B2103" s="455"/>
      <c r="C2103" s="455"/>
      <c r="D2103" s="455"/>
      <c r="E2103" s="458"/>
      <c r="F2103" s="458"/>
      <c r="G2103" s="458"/>
      <c r="H2103" s="458"/>
      <c r="I2103" s="187" t="s">
        <v>420</v>
      </c>
      <c r="J2103" s="486"/>
      <c r="K2103" s="185" t="s">
        <v>421</v>
      </c>
      <c r="L2103" s="185"/>
      <c r="M2103" s="185"/>
      <c r="N2103" s="363">
        <f>N2104</f>
        <v>0</v>
      </c>
      <c r="O2103" s="363">
        <f>O2104</f>
        <v>7.2149999999999999</v>
      </c>
      <c r="P2103" s="363">
        <f>P2104</f>
        <v>10.516</v>
      </c>
      <c r="Q2103" s="363">
        <f>Q2104</f>
        <v>31.353000000000002</v>
      </c>
      <c r="R2103" s="362">
        <f t="shared" si="1345"/>
        <v>49.084000000000003</v>
      </c>
      <c r="S2103" s="190"/>
    </row>
    <row r="2104" spans="1:19" s="3" customFormat="1" ht="15">
      <c r="A2104" s="544"/>
      <c r="B2104" s="455"/>
      <c r="C2104" s="455"/>
      <c r="D2104" s="455"/>
      <c r="E2104" s="458"/>
      <c r="F2104" s="458"/>
      <c r="G2104" s="458"/>
      <c r="H2104" s="458"/>
      <c r="I2104" s="188" t="s">
        <v>25</v>
      </c>
      <c r="J2104" s="486"/>
      <c r="K2104" s="186" t="s">
        <v>26</v>
      </c>
      <c r="L2104" s="186"/>
      <c r="M2104" s="186"/>
      <c r="N2104" s="356">
        <v>0</v>
      </c>
      <c r="O2104" s="367">
        <v>7.2149999999999999</v>
      </c>
      <c r="P2104" s="367">
        <v>10.516</v>
      </c>
      <c r="Q2104" s="367">
        <v>31.353000000000002</v>
      </c>
      <c r="R2104" s="362">
        <f t="shared" si="1345"/>
        <v>49.084000000000003</v>
      </c>
      <c r="S2104" s="190"/>
    </row>
    <row r="2105" spans="1:19" s="3" customFormat="1" ht="51">
      <c r="A2105" s="544"/>
      <c r="B2105" s="455"/>
      <c r="C2105" s="455"/>
      <c r="D2105" s="455"/>
      <c r="E2105" s="458"/>
      <c r="F2105" s="458"/>
      <c r="G2105" s="458"/>
      <c r="H2105" s="458"/>
      <c r="I2105" s="187" t="s">
        <v>336</v>
      </c>
      <c r="J2105" s="486"/>
      <c r="K2105" s="185" t="s">
        <v>223</v>
      </c>
      <c r="L2105" s="185"/>
      <c r="M2105" s="185"/>
      <c r="N2105" s="363">
        <f>N2106</f>
        <v>0</v>
      </c>
      <c r="O2105" s="363">
        <f>O2106</f>
        <v>48.154000000000003</v>
      </c>
      <c r="P2105" s="363">
        <f>P2106</f>
        <v>73.346000000000004</v>
      </c>
      <c r="Q2105" s="363">
        <f>Q2106</f>
        <v>0.879</v>
      </c>
      <c r="R2105" s="362">
        <f t="shared" si="1345"/>
        <v>122.37900000000002</v>
      </c>
      <c r="S2105" s="190"/>
    </row>
    <row r="2106" spans="1:19" s="3" customFormat="1" ht="15">
      <c r="A2106" s="544"/>
      <c r="B2106" s="455"/>
      <c r="C2106" s="455"/>
      <c r="D2106" s="455"/>
      <c r="E2106" s="458"/>
      <c r="F2106" s="458"/>
      <c r="G2106" s="458"/>
      <c r="H2106" s="458"/>
      <c r="I2106" s="188" t="s">
        <v>25</v>
      </c>
      <c r="J2106" s="486"/>
      <c r="K2106" s="186" t="s">
        <v>26</v>
      </c>
      <c r="L2106" s="186"/>
      <c r="M2106" s="186"/>
      <c r="N2106" s="356">
        <v>0</v>
      </c>
      <c r="O2106" s="367">
        <v>48.154000000000003</v>
      </c>
      <c r="P2106" s="367">
        <v>73.346000000000004</v>
      </c>
      <c r="Q2106" s="367">
        <v>0.879</v>
      </c>
      <c r="R2106" s="362">
        <f t="shared" si="1345"/>
        <v>122.37900000000002</v>
      </c>
      <c r="S2106" s="190"/>
    </row>
    <row r="2107" spans="1:19" s="3" customFormat="1" ht="25.5">
      <c r="A2107" s="544"/>
      <c r="B2107" s="455"/>
      <c r="C2107" s="455"/>
      <c r="D2107" s="455"/>
      <c r="E2107" s="458"/>
      <c r="F2107" s="458"/>
      <c r="G2107" s="458"/>
      <c r="H2107" s="458"/>
      <c r="I2107" s="187" t="s">
        <v>422</v>
      </c>
      <c r="J2107" s="486"/>
      <c r="K2107" s="185" t="s">
        <v>147</v>
      </c>
      <c r="L2107" s="185"/>
      <c r="M2107" s="185"/>
      <c r="N2107" s="363">
        <f>N2108+N2109+N2110+N2111</f>
        <v>0</v>
      </c>
      <c r="O2107" s="363">
        <f t="shared" ref="O2107:Q2107" si="1347">O2108+O2109+O2110+O2111</f>
        <v>56.588000000000001</v>
      </c>
      <c r="P2107" s="363">
        <f t="shared" si="1347"/>
        <v>815.95499999999993</v>
      </c>
      <c r="Q2107" s="363">
        <f t="shared" si="1347"/>
        <v>2398.2800000000002</v>
      </c>
      <c r="R2107" s="362">
        <f t="shared" si="1345"/>
        <v>3270.8230000000003</v>
      </c>
      <c r="S2107" s="190"/>
    </row>
    <row r="2108" spans="1:19" s="3" customFormat="1" ht="25.5">
      <c r="A2108" s="544"/>
      <c r="B2108" s="455"/>
      <c r="C2108" s="455"/>
      <c r="D2108" s="455"/>
      <c r="E2108" s="458"/>
      <c r="F2108" s="458"/>
      <c r="G2108" s="458"/>
      <c r="H2108" s="458"/>
      <c r="I2108" s="236" t="s">
        <v>34</v>
      </c>
      <c r="J2108" s="486"/>
      <c r="K2108" s="186" t="s">
        <v>35</v>
      </c>
      <c r="L2108" s="186"/>
      <c r="M2108" s="186"/>
      <c r="N2108" s="356">
        <v>0</v>
      </c>
      <c r="O2108" s="356">
        <v>27.207000000000001</v>
      </c>
      <c r="P2108" s="367">
        <v>26.332999999999998</v>
      </c>
      <c r="Q2108" s="356">
        <v>0</v>
      </c>
      <c r="R2108" s="362">
        <f t="shared" si="1345"/>
        <v>53.54</v>
      </c>
      <c r="S2108" s="190"/>
    </row>
    <row r="2109" spans="1:19" s="3" customFormat="1" ht="15">
      <c r="A2109" s="544"/>
      <c r="B2109" s="455"/>
      <c r="C2109" s="455"/>
      <c r="D2109" s="455"/>
      <c r="E2109" s="458"/>
      <c r="F2109" s="458"/>
      <c r="G2109" s="458"/>
      <c r="H2109" s="458"/>
      <c r="I2109" s="188" t="s">
        <v>25</v>
      </c>
      <c r="J2109" s="486"/>
      <c r="K2109" s="186" t="s">
        <v>26</v>
      </c>
      <c r="L2109" s="186"/>
      <c r="M2109" s="186"/>
      <c r="N2109" s="356">
        <v>0</v>
      </c>
      <c r="O2109" s="367">
        <v>0</v>
      </c>
      <c r="P2109" s="367">
        <v>200</v>
      </c>
      <c r="Q2109" s="367">
        <v>0</v>
      </c>
      <c r="R2109" s="362">
        <f t="shared" si="1345"/>
        <v>200</v>
      </c>
      <c r="S2109" s="190"/>
    </row>
    <row r="2110" spans="1:19" s="3" customFormat="1" ht="25.5">
      <c r="A2110" s="544"/>
      <c r="B2110" s="455"/>
      <c r="C2110" s="455"/>
      <c r="D2110" s="455"/>
      <c r="E2110" s="458"/>
      <c r="F2110" s="458"/>
      <c r="G2110" s="458"/>
      <c r="H2110" s="458"/>
      <c r="I2110" s="188" t="s">
        <v>47</v>
      </c>
      <c r="J2110" s="486"/>
      <c r="K2110" s="186" t="s">
        <v>48</v>
      </c>
      <c r="L2110" s="186"/>
      <c r="M2110" s="186"/>
      <c r="N2110" s="356">
        <v>0</v>
      </c>
      <c r="O2110" s="367">
        <v>29.381</v>
      </c>
      <c r="P2110" s="367">
        <v>0</v>
      </c>
      <c r="Q2110" s="367">
        <v>0</v>
      </c>
      <c r="R2110" s="362">
        <f t="shared" si="1345"/>
        <v>29.381</v>
      </c>
      <c r="S2110" s="190"/>
    </row>
    <row r="2111" spans="1:19" s="3" customFormat="1" ht="25.5">
      <c r="A2111" s="544"/>
      <c r="B2111" s="455"/>
      <c r="C2111" s="455"/>
      <c r="D2111" s="455"/>
      <c r="E2111" s="458"/>
      <c r="F2111" s="458"/>
      <c r="G2111" s="458"/>
      <c r="H2111" s="458"/>
      <c r="I2111" s="188" t="s">
        <v>115</v>
      </c>
      <c r="J2111" s="486"/>
      <c r="K2111" s="186" t="s">
        <v>76</v>
      </c>
      <c r="L2111" s="186"/>
      <c r="M2111" s="186"/>
      <c r="N2111" s="356">
        <v>0</v>
      </c>
      <c r="O2111" s="367">
        <v>0</v>
      </c>
      <c r="P2111" s="367">
        <v>589.62199999999996</v>
      </c>
      <c r="Q2111" s="367">
        <v>2398.2800000000002</v>
      </c>
      <c r="R2111" s="362">
        <f t="shared" si="1345"/>
        <v>2987.902</v>
      </c>
      <c r="S2111" s="190"/>
    </row>
    <row r="2112" spans="1:19" s="3" customFormat="1" ht="38.25">
      <c r="A2112" s="544"/>
      <c r="B2112" s="455"/>
      <c r="C2112" s="455"/>
      <c r="D2112" s="455"/>
      <c r="E2112" s="458"/>
      <c r="F2112" s="458"/>
      <c r="G2112" s="458"/>
      <c r="H2112" s="458"/>
      <c r="I2112" s="187" t="s">
        <v>423</v>
      </c>
      <c r="J2112" s="486"/>
      <c r="K2112" s="185" t="s">
        <v>152</v>
      </c>
      <c r="L2112" s="185"/>
      <c r="M2112" s="185"/>
      <c r="N2112" s="363">
        <f>N2113+N2114</f>
        <v>0</v>
      </c>
      <c r="O2112" s="363">
        <f t="shared" ref="O2112:Q2112" si="1348">O2113+O2114</f>
        <v>0</v>
      </c>
      <c r="P2112" s="363">
        <f t="shared" si="1348"/>
        <v>24.72</v>
      </c>
      <c r="Q2112" s="363">
        <f t="shared" si="1348"/>
        <v>21.137</v>
      </c>
      <c r="R2112" s="362">
        <f t="shared" si="1345"/>
        <v>45.856999999999999</v>
      </c>
      <c r="S2112" s="190"/>
    </row>
    <row r="2113" spans="1:19" s="3" customFormat="1" ht="15">
      <c r="A2113" s="544"/>
      <c r="B2113" s="455"/>
      <c r="C2113" s="455"/>
      <c r="D2113" s="455"/>
      <c r="E2113" s="458"/>
      <c r="F2113" s="458"/>
      <c r="G2113" s="458"/>
      <c r="H2113" s="458"/>
      <c r="I2113" s="188" t="s">
        <v>25</v>
      </c>
      <c r="J2113" s="486"/>
      <c r="K2113" s="186" t="s">
        <v>26</v>
      </c>
      <c r="L2113" s="186"/>
      <c r="M2113" s="186"/>
      <c r="N2113" s="356">
        <v>0</v>
      </c>
      <c r="O2113" s="367">
        <v>0</v>
      </c>
      <c r="P2113" s="367">
        <v>14.015000000000001</v>
      </c>
      <c r="Q2113" s="356">
        <v>21.137</v>
      </c>
      <c r="R2113" s="362">
        <f t="shared" si="1345"/>
        <v>35.152000000000001</v>
      </c>
      <c r="S2113" s="190"/>
    </row>
    <row r="2114" spans="1:19" s="3" customFormat="1" ht="25.5">
      <c r="A2114" s="544"/>
      <c r="B2114" s="455"/>
      <c r="C2114" s="455"/>
      <c r="D2114" s="455"/>
      <c r="E2114" s="458"/>
      <c r="F2114" s="458"/>
      <c r="G2114" s="458"/>
      <c r="H2114" s="458"/>
      <c r="I2114" s="188" t="s">
        <v>47</v>
      </c>
      <c r="J2114" s="486"/>
      <c r="K2114" s="186" t="s">
        <v>48</v>
      </c>
      <c r="L2114" s="186"/>
      <c r="M2114" s="186"/>
      <c r="N2114" s="356">
        <v>0</v>
      </c>
      <c r="O2114" s="367">
        <v>0</v>
      </c>
      <c r="P2114" s="367">
        <v>10.705</v>
      </c>
      <c r="Q2114" s="356">
        <v>0</v>
      </c>
      <c r="R2114" s="362">
        <f t="shared" si="1345"/>
        <v>10.705</v>
      </c>
      <c r="S2114" s="190"/>
    </row>
    <row r="2115" spans="1:19" s="3" customFormat="1" ht="15">
      <c r="A2115" s="544"/>
      <c r="B2115" s="455"/>
      <c r="C2115" s="455"/>
      <c r="D2115" s="455"/>
      <c r="E2115" s="458"/>
      <c r="F2115" s="458"/>
      <c r="G2115" s="458"/>
      <c r="H2115" s="458"/>
      <c r="I2115" s="187" t="s">
        <v>225</v>
      </c>
      <c r="J2115" s="486"/>
      <c r="K2115" s="185" t="s">
        <v>226</v>
      </c>
      <c r="L2115" s="185"/>
      <c r="M2115" s="185"/>
      <c r="N2115" s="363">
        <f>N2118+N2116+N2117+N2119</f>
        <v>0</v>
      </c>
      <c r="O2115" s="363">
        <f t="shared" ref="O2115:Q2115" si="1349">O2118+O2116+O2117+O2119</f>
        <v>406.262</v>
      </c>
      <c r="P2115" s="363">
        <f t="shared" si="1349"/>
        <v>6679.4369999999999</v>
      </c>
      <c r="Q2115" s="363">
        <f t="shared" si="1349"/>
        <v>3420.1130000000003</v>
      </c>
      <c r="R2115" s="362">
        <f t="shared" si="1345"/>
        <v>10505.812</v>
      </c>
      <c r="S2115" s="190"/>
    </row>
    <row r="2116" spans="1:19" s="3" customFormat="1" ht="25.5">
      <c r="A2116" s="544"/>
      <c r="B2116" s="455"/>
      <c r="C2116" s="455"/>
      <c r="D2116" s="455"/>
      <c r="E2116" s="458"/>
      <c r="F2116" s="458"/>
      <c r="G2116" s="458"/>
      <c r="H2116" s="458"/>
      <c r="I2116" s="236" t="s">
        <v>34</v>
      </c>
      <c r="J2116" s="486"/>
      <c r="K2116" s="186" t="s">
        <v>35</v>
      </c>
      <c r="L2116" s="186"/>
      <c r="M2116" s="186"/>
      <c r="N2116" s="356">
        <v>0</v>
      </c>
      <c r="O2116" s="356">
        <v>28.632999999999999</v>
      </c>
      <c r="P2116" s="367">
        <v>70.442999999999998</v>
      </c>
      <c r="Q2116" s="356">
        <v>0</v>
      </c>
      <c r="R2116" s="362">
        <f t="shared" si="1345"/>
        <v>99.075999999999993</v>
      </c>
      <c r="S2116" s="190"/>
    </row>
    <row r="2117" spans="1:19" s="3" customFormat="1" ht="15">
      <c r="A2117" s="544"/>
      <c r="B2117" s="455"/>
      <c r="C2117" s="455"/>
      <c r="D2117" s="455"/>
      <c r="E2117" s="458"/>
      <c r="F2117" s="458"/>
      <c r="G2117" s="458"/>
      <c r="H2117" s="458"/>
      <c r="I2117" s="188" t="s">
        <v>25</v>
      </c>
      <c r="J2117" s="486"/>
      <c r="K2117" s="186" t="s">
        <v>26</v>
      </c>
      <c r="L2117" s="186"/>
      <c r="M2117" s="186"/>
      <c r="N2117" s="356">
        <v>0</v>
      </c>
      <c r="O2117" s="367">
        <v>0</v>
      </c>
      <c r="P2117" s="367">
        <v>488.84199999999998</v>
      </c>
      <c r="Q2117" s="356">
        <v>0</v>
      </c>
      <c r="R2117" s="362">
        <f t="shared" si="1345"/>
        <v>488.84199999999998</v>
      </c>
      <c r="S2117" s="190"/>
    </row>
    <row r="2118" spans="1:19" s="3" customFormat="1" ht="25.5">
      <c r="A2118" s="544"/>
      <c r="B2118" s="455"/>
      <c r="C2118" s="455"/>
      <c r="D2118" s="455"/>
      <c r="E2118" s="458"/>
      <c r="F2118" s="458"/>
      <c r="G2118" s="458"/>
      <c r="H2118" s="458"/>
      <c r="I2118" s="188" t="s">
        <v>47</v>
      </c>
      <c r="J2118" s="486"/>
      <c r="K2118" s="186" t="s">
        <v>48</v>
      </c>
      <c r="L2118" s="186"/>
      <c r="M2118" s="186"/>
      <c r="N2118" s="356">
        <v>0</v>
      </c>
      <c r="O2118" s="367">
        <v>377.62900000000002</v>
      </c>
      <c r="P2118" s="367">
        <v>5499.433</v>
      </c>
      <c r="Q2118" s="367">
        <v>2378.3200000000002</v>
      </c>
      <c r="R2118" s="362">
        <f t="shared" si="1345"/>
        <v>8255.3820000000014</v>
      </c>
      <c r="S2118" s="190"/>
    </row>
    <row r="2119" spans="1:19" s="3" customFormat="1" ht="25.5">
      <c r="A2119" s="544"/>
      <c r="B2119" s="455"/>
      <c r="C2119" s="455"/>
      <c r="D2119" s="455"/>
      <c r="E2119" s="458"/>
      <c r="F2119" s="458"/>
      <c r="G2119" s="458"/>
      <c r="H2119" s="458"/>
      <c r="I2119" s="188" t="s">
        <v>115</v>
      </c>
      <c r="J2119" s="486"/>
      <c r="K2119" s="186" t="s">
        <v>76</v>
      </c>
      <c r="L2119" s="186"/>
      <c r="M2119" s="186"/>
      <c r="N2119" s="356">
        <v>0</v>
      </c>
      <c r="O2119" s="356">
        <v>0</v>
      </c>
      <c r="P2119" s="367">
        <v>620.71900000000005</v>
      </c>
      <c r="Q2119" s="367">
        <v>1041.7929999999999</v>
      </c>
      <c r="R2119" s="362">
        <f t="shared" si="1345"/>
        <v>1662.5119999999999</v>
      </c>
      <c r="S2119" s="190"/>
    </row>
    <row r="2120" spans="1:19" s="3" customFormat="1" ht="63.75">
      <c r="A2120" s="544"/>
      <c r="B2120" s="455"/>
      <c r="C2120" s="455"/>
      <c r="D2120" s="455"/>
      <c r="E2120" s="458"/>
      <c r="F2120" s="458"/>
      <c r="G2120" s="458"/>
      <c r="H2120" s="458"/>
      <c r="I2120" s="187" t="s">
        <v>132</v>
      </c>
      <c r="J2120" s="486"/>
      <c r="K2120" s="185" t="s">
        <v>133</v>
      </c>
      <c r="L2120" s="185"/>
      <c r="M2120" s="185"/>
      <c r="N2120" s="363">
        <f>N2121</f>
        <v>0</v>
      </c>
      <c r="O2120" s="363">
        <f>O2121</f>
        <v>16.856999999999999</v>
      </c>
      <c r="P2120" s="363">
        <f>P2121</f>
        <v>29.15</v>
      </c>
      <c r="Q2120" s="363">
        <f>Q2121</f>
        <v>37.130000000000003</v>
      </c>
      <c r="R2120" s="362">
        <f t="shared" si="1345"/>
        <v>83.137</v>
      </c>
      <c r="S2120" s="190"/>
    </row>
    <row r="2121" spans="1:19" s="3" customFormat="1" ht="15">
      <c r="A2121" s="544"/>
      <c r="B2121" s="455"/>
      <c r="C2121" s="455"/>
      <c r="D2121" s="455"/>
      <c r="E2121" s="458"/>
      <c r="F2121" s="458"/>
      <c r="G2121" s="458"/>
      <c r="H2121" s="458"/>
      <c r="I2121" s="188" t="s">
        <v>25</v>
      </c>
      <c r="J2121" s="486"/>
      <c r="K2121" s="186" t="s">
        <v>26</v>
      </c>
      <c r="L2121" s="186"/>
      <c r="M2121" s="186"/>
      <c r="N2121" s="356">
        <v>0</v>
      </c>
      <c r="O2121" s="367">
        <v>16.856999999999999</v>
      </c>
      <c r="P2121" s="367">
        <v>29.15</v>
      </c>
      <c r="Q2121" s="367">
        <v>37.130000000000003</v>
      </c>
      <c r="R2121" s="362">
        <f t="shared" si="1345"/>
        <v>83.137</v>
      </c>
      <c r="S2121" s="190"/>
    </row>
    <row r="2122" spans="1:19" s="3" customFormat="1" ht="38.25">
      <c r="A2122" s="544"/>
      <c r="B2122" s="455"/>
      <c r="C2122" s="455"/>
      <c r="D2122" s="455"/>
      <c r="E2122" s="458"/>
      <c r="F2122" s="458"/>
      <c r="G2122" s="458"/>
      <c r="H2122" s="458"/>
      <c r="I2122" s="187" t="s">
        <v>134</v>
      </c>
      <c r="J2122" s="486"/>
      <c r="K2122" s="185" t="s">
        <v>135</v>
      </c>
      <c r="L2122" s="185"/>
      <c r="M2122" s="185"/>
      <c r="N2122" s="363">
        <f>N2123+N2124</f>
        <v>0</v>
      </c>
      <c r="O2122" s="363">
        <f t="shared" ref="O2122:Q2122" si="1350">O2123+O2124</f>
        <v>194.67700000000002</v>
      </c>
      <c r="P2122" s="363">
        <f t="shared" si="1350"/>
        <v>279.78300000000002</v>
      </c>
      <c r="Q2122" s="363">
        <f t="shared" si="1350"/>
        <v>193.10499999999999</v>
      </c>
      <c r="R2122" s="362">
        <f t="shared" si="1345"/>
        <v>667.56500000000005</v>
      </c>
      <c r="S2122" s="190"/>
    </row>
    <row r="2123" spans="1:19" s="3" customFormat="1" ht="15">
      <c r="A2123" s="544"/>
      <c r="B2123" s="455"/>
      <c r="C2123" s="455"/>
      <c r="D2123" s="455"/>
      <c r="E2123" s="458"/>
      <c r="F2123" s="458"/>
      <c r="G2123" s="458"/>
      <c r="H2123" s="458"/>
      <c r="I2123" s="188" t="s">
        <v>25</v>
      </c>
      <c r="J2123" s="486"/>
      <c r="K2123" s="186" t="s">
        <v>26</v>
      </c>
      <c r="L2123" s="186"/>
      <c r="M2123" s="186"/>
      <c r="N2123" s="356">
        <v>0</v>
      </c>
      <c r="O2123" s="367">
        <v>177.66900000000001</v>
      </c>
      <c r="P2123" s="367">
        <v>279.78300000000002</v>
      </c>
      <c r="Q2123" s="367">
        <v>193.10499999999999</v>
      </c>
      <c r="R2123" s="362">
        <f t="shared" si="1345"/>
        <v>650.55700000000002</v>
      </c>
      <c r="S2123" s="190"/>
    </row>
    <row r="2124" spans="1:19" s="3" customFormat="1" ht="25.5">
      <c r="A2124" s="544"/>
      <c r="B2124" s="455"/>
      <c r="C2124" s="455"/>
      <c r="D2124" s="455"/>
      <c r="E2124" s="458"/>
      <c r="F2124" s="458"/>
      <c r="G2124" s="458"/>
      <c r="H2124" s="458"/>
      <c r="I2124" s="188" t="s">
        <v>47</v>
      </c>
      <c r="J2124" s="486"/>
      <c r="K2124" s="186" t="s">
        <v>48</v>
      </c>
      <c r="L2124" s="186"/>
      <c r="M2124" s="186"/>
      <c r="N2124" s="356">
        <v>0</v>
      </c>
      <c r="O2124" s="367">
        <v>17.007999999999999</v>
      </c>
      <c r="P2124" s="356">
        <v>0</v>
      </c>
      <c r="Q2124" s="356">
        <v>0</v>
      </c>
      <c r="R2124" s="362">
        <f t="shared" si="1345"/>
        <v>17.007999999999999</v>
      </c>
      <c r="S2124" s="190"/>
    </row>
    <row r="2125" spans="1:19" s="3" customFormat="1" ht="38.25">
      <c r="A2125" s="544"/>
      <c r="B2125" s="455"/>
      <c r="C2125" s="455"/>
      <c r="D2125" s="455"/>
      <c r="E2125" s="458"/>
      <c r="F2125" s="458"/>
      <c r="G2125" s="458"/>
      <c r="H2125" s="458"/>
      <c r="I2125" s="187" t="s">
        <v>337</v>
      </c>
      <c r="J2125" s="486"/>
      <c r="K2125" s="185" t="s">
        <v>229</v>
      </c>
      <c r="L2125" s="185"/>
      <c r="M2125" s="185"/>
      <c r="N2125" s="363">
        <f>N2126+N2127+N2128</f>
        <v>0</v>
      </c>
      <c r="O2125" s="363">
        <f t="shared" ref="O2125:Q2125" si="1351">O2126+O2127+O2128</f>
        <v>806.66899999999998</v>
      </c>
      <c r="P2125" s="363">
        <f t="shared" si="1351"/>
        <v>89.63</v>
      </c>
      <c r="Q2125" s="363">
        <f t="shared" si="1351"/>
        <v>355.39400000000001</v>
      </c>
      <c r="R2125" s="362">
        <f t="shared" si="1345"/>
        <v>1251.693</v>
      </c>
      <c r="S2125" s="190"/>
    </row>
    <row r="2126" spans="1:19" s="3" customFormat="1" ht="15">
      <c r="A2126" s="544"/>
      <c r="B2126" s="455"/>
      <c r="C2126" s="455"/>
      <c r="D2126" s="455"/>
      <c r="E2126" s="458"/>
      <c r="F2126" s="458"/>
      <c r="G2126" s="458"/>
      <c r="H2126" s="458"/>
      <c r="I2126" s="188" t="s">
        <v>25</v>
      </c>
      <c r="J2126" s="486"/>
      <c r="K2126" s="186" t="s">
        <v>26</v>
      </c>
      <c r="L2126" s="186"/>
      <c r="M2126" s="186"/>
      <c r="N2126" s="356">
        <v>0</v>
      </c>
      <c r="O2126" s="356">
        <v>0</v>
      </c>
      <c r="P2126" s="356">
        <v>0</v>
      </c>
      <c r="Q2126" s="367">
        <v>355.39400000000001</v>
      </c>
      <c r="R2126" s="362">
        <f t="shared" si="1345"/>
        <v>355.39400000000001</v>
      </c>
      <c r="S2126" s="190"/>
    </row>
    <row r="2127" spans="1:19" s="3" customFormat="1" ht="25.5">
      <c r="A2127" s="544"/>
      <c r="B2127" s="455"/>
      <c r="C2127" s="455"/>
      <c r="D2127" s="455"/>
      <c r="E2127" s="458"/>
      <c r="F2127" s="458"/>
      <c r="G2127" s="458"/>
      <c r="H2127" s="458"/>
      <c r="I2127" s="188" t="s">
        <v>47</v>
      </c>
      <c r="J2127" s="486"/>
      <c r="K2127" s="186" t="s">
        <v>48</v>
      </c>
      <c r="L2127" s="186"/>
      <c r="M2127" s="186"/>
      <c r="N2127" s="356">
        <v>0</v>
      </c>
      <c r="O2127" s="356">
        <v>0</v>
      </c>
      <c r="P2127" s="367">
        <v>89.63</v>
      </c>
      <c r="Q2127" s="356">
        <v>0</v>
      </c>
      <c r="R2127" s="362">
        <f t="shared" si="1345"/>
        <v>89.63</v>
      </c>
      <c r="S2127" s="190"/>
    </row>
    <row r="2128" spans="1:19" s="3" customFormat="1" ht="25.5">
      <c r="A2128" s="544"/>
      <c r="B2128" s="455"/>
      <c r="C2128" s="455"/>
      <c r="D2128" s="455"/>
      <c r="E2128" s="458"/>
      <c r="F2128" s="458"/>
      <c r="G2128" s="458"/>
      <c r="H2128" s="458"/>
      <c r="I2128" s="188" t="s">
        <v>115</v>
      </c>
      <c r="J2128" s="486"/>
      <c r="K2128" s="186" t="s">
        <v>76</v>
      </c>
      <c r="L2128" s="186"/>
      <c r="M2128" s="186"/>
      <c r="N2128" s="356">
        <v>0</v>
      </c>
      <c r="O2128" s="367">
        <v>806.66899999999998</v>
      </c>
      <c r="P2128" s="356">
        <v>0</v>
      </c>
      <c r="Q2128" s="356">
        <v>0</v>
      </c>
      <c r="R2128" s="362">
        <f t="shared" si="1345"/>
        <v>806.66899999999998</v>
      </c>
      <c r="S2128" s="190"/>
    </row>
    <row r="2129" spans="1:19" s="3" customFormat="1" ht="38.25">
      <c r="A2129" s="544"/>
      <c r="B2129" s="455"/>
      <c r="C2129" s="455"/>
      <c r="D2129" s="455"/>
      <c r="E2129" s="458"/>
      <c r="F2129" s="458"/>
      <c r="G2129" s="458"/>
      <c r="H2129" s="458"/>
      <c r="I2129" s="187" t="s">
        <v>43</v>
      </c>
      <c r="J2129" s="486"/>
      <c r="K2129" s="185" t="s">
        <v>68</v>
      </c>
      <c r="L2129" s="185"/>
      <c r="M2129" s="185"/>
      <c r="N2129" s="363">
        <f>N2130</f>
        <v>0</v>
      </c>
      <c r="O2129" s="363">
        <f t="shared" ref="O2129:Q2129" si="1352">O2130</f>
        <v>44.118000000000002</v>
      </c>
      <c r="P2129" s="363">
        <f t="shared" si="1352"/>
        <v>0</v>
      </c>
      <c r="Q2129" s="363">
        <f t="shared" si="1352"/>
        <v>0</v>
      </c>
      <c r="R2129" s="362">
        <f t="shared" si="1345"/>
        <v>44.118000000000002</v>
      </c>
      <c r="S2129" s="190"/>
    </row>
    <row r="2130" spans="1:19" s="3" customFormat="1" ht="15">
      <c r="A2130" s="544"/>
      <c r="B2130" s="455"/>
      <c r="C2130" s="455"/>
      <c r="D2130" s="455"/>
      <c r="E2130" s="458"/>
      <c r="F2130" s="458"/>
      <c r="G2130" s="458"/>
      <c r="H2130" s="458"/>
      <c r="I2130" s="188" t="s">
        <v>25</v>
      </c>
      <c r="J2130" s="486"/>
      <c r="K2130" s="186" t="s">
        <v>26</v>
      </c>
      <c r="L2130" s="186"/>
      <c r="M2130" s="186"/>
      <c r="N2130" s="356">
        <v>0</v>
      </c>
      <c r="O2130" s="367">
        <v>44.118000000000002</v>
      </c>
      <c r="P2130" s="356">
        <v>0</v>
      </c>
      <c r="Q2130" s="356">
        <v>0</v>
      </c>
      <c r="R2130" s="362">
        <f t="shared" si="1345"/>
        <v>44.118000000000002</v>
      </c>
      <c r="S2130" s="190"/>
    </row>
    <row r="2131" spans="1:19" ht="51">
      <c r="A2131" s="544"/>
      <c r="B2131" s="455"/>
      <c r="C2131" s="455"/>
      <c r="D2131" s="455"/>
      <c r="E2131" s="458"/>
      <c r="F2131" s="458"/>
      <c r="G2131" s="458"/>
      <c r="H2131" s="458"/>
      <c r="I2131" s="187" t="s">
        <v>230</v>
      </c>
      <c r="J2131" s="486"/>
      <c r="K2131" s="185" t="s">
        <v>338</v>
      </c>
      <c r="L2131" s="185"/>
      <c r="M2131" s="185"/>
      <c r="N2131" s="363">
        <f>N2133+N2132</f>
        <v>0</v>
      </c>
      <c r="O2131" s="363">
        <f>O2133+O2132</f>
        <v>851.63300000000004</v>
      </c>
      <c r="P2131" s="363">
        <f>P2133+P2132</f>
        <v>918.66599999999994</v>
      </c>
      <c r="Q2131" s="363">
        <f>Q2133+Q2132</f>
        <v>538.34199999999998</v>
      </c>
      <c r="R2131" s="362">
        <f t="shared" si="1345"/>
        <v>2308.6409999999996</v>
      </c>
      <c r="S2131" s="190"/>
    </row>
    <row r="2132" spans="1:19" ht="16.5" customHeight="1">
      <c r="A2132" s="544"/>
      <c r="B2132" s="455"/>
      <c r="C2132" s="455"/>
      <c r="D2132" s="455"/>
      <c r="E2132" s="458"/>
      <c r="F2132" s="458"/>
      <c r="G2132" s="458"/>
      <c r="H2132" s="458"/>
      <c r="I2132" s="188" t="s">
        <v>25</v>
      </c>
      <c r="J2132" s="486"/>
      <c r="K2132" s="186" t="s">
        <v>26</v>
      </c>
      <c r="L2132" s="186"/>
      <c r="M2132" s="186"/>
      <c r="N2132" s="356">
        <v>0</v>
      </c>
      <c r="O2132" s="367">
        <v>10</v>
      </c>
      <c r="P2132" s="367">
        <v>7.0010000000000003</v>
      </c>
      <c r="Q2132" s="356"/>
      <c r="R2132" s="362">
        <f t="shared" si="1345"/>
        <v>17.001000000000001</v>
      </c>
      <c r="S2132" s="190"/>
    </row>
    <row r="2133" spans="1:19" ht="27.75" customHeight="1">
      <c r="A2133" s="544"/>
      <c r="B2133" s="455"/>
      <c r="C2133" s="455"/>
      <c r="D2133" s="455"/>
      <c r="E2133" s="458"/>
      <c r="F2133" s="458"/>
      <c r="G2133" s="458"/>
      <c r="H2133" s="458"/>
      <c r="I2133" s="188" t="s">
        <v>47</v>
      </c>
      <c r="J2133" s="486"/>
      <c r="K2133" s="186" t="s">
        <v>48</v>
      </c>
      <c r="L2133" s="186"/>
      <c r="M2133" s="186"/>
      <c r="N2133" s="356">
        <v>0</v>
      </c>
      <c r="O2133" s="367">
        <v>841.63300000000004</v>
      </c>
      <c r="P2133" s="367">
        <v>911.66499999999996</v>
      </c>
      <c r="Q2133" s="367">
        <v>538.34199999999998</v>
      </c>
      <c r="R2133" s="362">
        <f t="shared" si="1345"/>
        <v>2291.6400000000003</v>
      </c>
      <c r="S2133" s="190"/>
    </row>
    <row r="2134" spans="1:19" ht="51">
      <c r="A2134" s="544"/>
      <c r="B2134" s="455"/>
      <c r="C2134" s="455"/>
      <c r="D2134" s="455"/>
      <c r="E2134" s="458"/>
      <c r="F2134" s="458"/>
      <c r="G2134" s="458"/>
      <c r="H2134" s="458"/>
      <c r="I2134" s="187" t="s">
        <v>247</v>
      </c>
      <c r="J2134" s="486"/>
      <c r="K2134" s="185" t="s">
        <v>248</v>
      </c>
      <c r="L2134" s="185"/>
      <c r="M2134" s="185"/>
      <c r="N2134" s="363">
        <f>N2135</f>
        <v>0</v>
      </c>
      <c r="O2134" s="363">
        <f t="shared" ref="O2134:Q2134" si="1353">O2135</f>
        <v>70.571999000000005</v>
      </c>
      <c r="P2134" s="363">
        <f t="shared" si="1353"/>
        <v>0</v>
      </c>
      <c r="Q2134" s="363">
        <f t="shared" si="1353"/>
        <v>0</v>
      </c>
      <c r="R2134" s="362">
        <f t="shared" si="1345"/>
        <v>70.571999000000005</v>
      </c>
      <c r="S2134" s="190"/>
    </row>
    <row r="2135" spans="1:19" ht="25.5">
      <c r="A2135" s="544"/>
      <c r="B2135" s="455"/>
      <c r="C2135" s="455"/>
      <c r="D2135" s="455"/>
      <c r="E2135" s="458"/>
      <c r="F2135" s="458"/>
      <c r="G2135" s="458"/>
      <c r="H2135" s="458"/>
      <c r="I2135" s="188" t="s">
        <v>47</v>
      </c>
      <c r="J2135" s="486"/>
      <c r="K2135" s="186" t="s">
        <v>48</v>
      </c>
      <c r="L2135" s="186"/>
      <c r="M2135" s="186"/>
      <c r="N2135" s="367">
        <v>0</v>
      </c>
      <c r="O2135" s="367">
        <v>70.571999000000005</v>
      </c>
      <c r="P2135" s="356">
        <v>0</v>
      </c>
      <c r="Q2135" s="356">
        <v>0</v>
      </c>
      <c r="R2135" s="362">
        <f t="shared" si="1345"/>
        <v>70.571999000000005</v>
      </c>
      <c r="S2135" s="190"/>
    </row>
    <row r="2136" spans="1:19" s="9" customFormat="1" ht="41.25" customHeight="1">
      <c r="A2136" s="544"/>
      <c r="B2136" s="456"/>
      <c r="C2136" s="455"/>
      <c r="D2136" s="455"/>
      <c r="E2136" s="458"/>
      <c r="F2136" s="458"/>
      <c r="G2136" s="458"/>
      <c r="H2136" s="458"/>
      <c r="I2136" s="187" t="s">
        <v>40</v>
      </c>
      <c r="J2136" s="486"/>
      <c r="K2136" s="185" t="s">
        <v>41</v>
      </c>
      <c r="L2136" s="185"/>
      <c r="M2136" s="185"/>
      <c r="N2136" s="363">
        <v>0</v>
      </c>
      <c r="O2136" s="363">
        <v>13.340999999999999</v>
      </c>
      <c r="P2136" s="363">
        <v>9.1140000000000008</v>
      </c>
      <c r="Q2136" s="363">
        <v>0</v>
      </c>
      <c r="R2136" s="362">
        <f t="shared" si="1345"/>
        <v>22.454999999999998</v>
      </c>
      <c r="S2136" s="190"/>
    </row>
    <row r="2137" spans="1:19" s="9" customFormat="1">
      <c r="A2137" s="544">
        <v>32</v>
      </c>
      <c r="B2137" s="535" t="s">
        <v>424</v>
      </c>
      <c r="C2137" s="455"/>
      <c r="D2137" s="455"/>
      <c r="E2137" s="458"/>
      <c r="F2137" s="458"/>
      <c r="G2137" s="458"/>
      <c r="H2137" s="458"/>
      <c r="I2137" s="121" t="s">
        <v>22</v>
      </c>
      <c r="J2137" s="507">
        <v>492</v>
      </c>
      <c r="K2137" s="250"/>
      <c r="L2137" s="250"/>
      <c r="M2137" s="250"/>
      <c r="N2137" s="353">
        <f>N2138</f>
        <v>0</v>
      </c>
      <c r="O2137" s="353">
        <f t="shared" ref="O2137:Q2137" si="1354">O2138</f>
        <v>144.60839999999999</v>
      </c>
      <c r="P2137" s="353">
        <f t="shared" si="1354"/>
        <v>335.72899999999998</v>
      </c>
      <c r="Q2137" s="353">
        <f t="shared" si="1354"/>
        <v>483.30700000000002</v>
      </c>
      <c r="R2137" s="353">
        <f t="shared" si="1345"/>
        <v>963.64440000000002</v>
      </c>
      <c r="S2137" s="251"/>
    </row>
    <row r="2138" spans="1:19" s="9" customFormat="1" ht="25.5">
      <c r="A2138" s="544"/>
      <c r="B2138" s="535"/>
      <c r="C2138" s="455"/>
      <c r="D2138" s="455"/>
      <c r="E2138" s="458"/>
      <c r="F2138" s="458"/>
      <c r="G2138" s="458"/>
      <c r="H2138" s="458"/>
      <c r="I2138" s="187" t="s">
        <v>153</v>
      </c>
      <c r="J2138" s="508"/>
      <c r="K2138" s="185" t="s">
        <v>216</v>
      </c>
      <c r="L2138" s="185"/>
      <c r="M2138" s="185"/>
      <c r="N2138" s="363">
        <f>N2139+N2140</f>
        <v>0</v>
      </c>
      <c r="O2138" s="363">
        <f t="shared" ref="O2138:Q2138" si="1355">O2139+O2140</f>
        <v>144.60839999999999</v>
      </c>
      <c r="P2138" s="363">
        <f t="shared" si="1355"/>
        <v>335.72899999999998</v>
      </c>
      <c r="Q2138" s="363">
        <f t="shared" si="1355"/>
        <v>483.30700000000002</v>
      </c>
      <c r="R2138" s="362">
        <f t="shared" si="1345"/>
        <v>963.64440000000002</v>
      </c>
      <c r="S2138" s="190"/>
    </row>
    <row r="2139" spans="1:19" s="9" customFormat="1" ht="25.5">
      <c r="A2139" s="544"/>
      <c r="B2139" s="535"/>
      <c r="C2139" s="455"/>
      <c r="D2139" s="455"/>
      <c r="E2139" s="458"/>
      <c r="F2139" s="458"/>
      <c r="G2139" s="458"/>
      <c r="H2139" s="458"/>
      <c r="I2139" s="236" t="s">
        <v>34</v>
      </c>
      <c r="J2139" s="508"/>
      <c r="K2139" s="186" t="s">
        <v>35</v>
      </c>
      <c r="L2139" s="186"/>
      <c r="M2139" s="186"/>
      <c r="N2139" s="367">
        <v>0</v>
      </c>
      <c r="O2139" s="367">
        <v>0</v>
      </c>
      <c r="P2139" s="367">
        <v>0</v>
      </c>
      <c r="Q2139" s="367">
        <v>3.0859999999999999</v>
      </c>
      <c r="R2139" s="362">
        <f t="shared" si="1345"/>
        <v>3.0859999999999999</v>
      </c>
      <c r="S2139" s="190"/>
    </row>
    <row r="2140" spans="1:19" s="9" customFormat="1">
      <c r="A2140" s="544"/>
      <c r="B2140" s="535"/>
      <c r="C2140" s="456"/>
      <c r="D2140" s="456"/>
      <c r="E2140" s="459"/>
      <c r="F2140" s="459"/>
      <c r="G2140" s="459"/>
      <c r="H2140" s="459"/>
      <c r="I2140" s="188" t="s">
        <v>25</v>
      </c>
      <c r="J2140" s="509"/>
      <c r="K2140" s="186" t="s">
        <v>26</v>
      </c>
      <c r="L2140" s="186"/>
      <c r="M2140" s="186"/>
      <c r="N2140" s="367">
        <v>0</v>
      </c>
      <c r="O2140" s="367">
        <v>144.60839999999999</v>
      </c>
      <c r="P2140" s="367">
        <v>335.72899999999998</v>
      </c>
      <c r="Q2140" s="367">
        <v>480.221</v>
      </c>
      <c r="R2140" s="362">
        <f t="shared" si="1345"/>
        <v>960.55840000000001</v>
      </c>
      <c r="S2140" s="190"/>
    </row>
    <row r="2141" spans="1:19" s="3" customFormat="1" ht="54.75" customHeight="1">
      <c r="A2141" s="127">
        <v>12</v>
      </c>
      <c r="B2141" s="171" t="s">
        <v>270</v>
      </c>
      <c r="C2141" s="171" t="s">
        <v>271</v>
      </c>
      <c r="D2141" s="171" t="s">
        <v>20</v>
      </c>
      <c r="E2141" s="171" t="s">
        <v>272</v>
      </c>
      <c r="F2141" s="171" t="s">
        <v>502</v>
      </c>
      <c r="G2141" s="171" t="s">
        <v>500</v>
      </c>
      <c r="H2141" s="171" t="s">
        <v>501</v>
      </c>
      <c r="I2141" s="174"/>
      <c r="J2141" s="127"/>
      <c r="K2141" s="182"/>
      <c r="L2141" s="181"/>
      <c r="M2141" s="181"/>
      <c r="N2141" s="181"/>
      <c r="O2141" s="181"/>
      <c r="P2141" s="181"/>
      <c r="Q2141" s="181">
        <f>Q2142</f>
        <v>0</v>
      </c>
      <c r="R2141" s="43">
        <f t="shared" ref="R2141:R2175" si="1356">Q2141+P2141+O2141+N2141</f>
        <v>0</v>
      </c>
      <c r="S2141" s="25"/>
    </row>
    <row r="2142" spans="1:19" s="3" customFormat="1" ht="61.5" customHeight="1">
      <c r="A2142" s="31">
        <v>1</v>
      </c>
      <c r="B2142" s="32" t="s">
        <v>270</v>
      </c>
      <c r="C2142" s="454" t="s">
        <v>271</v>
      </c>
      <c r="D2142" s="454" t="s">
        <v>20</v>
      </c>
      <c r="E2142" s="457" t="s">
        <v>272</v>
      </c>
      <c r="F2142" s="457" t="s">
        <v>505</v>
      </c>
      <c r="G2142" s="457" t="s">
        <v>500</v>
      </c>
      <c r="H2142" s="457" t="s">
        <v>501</v>
      </c>
      <c r="I2142" s="119"/>
      <c r="J2142" s="53"/>
      <c r="K2142" s="80"/>
      <c r="L2142" s="322"/>
      <c r="M2142" s="322"/>
      <c r="N2142" s="117"/>
      <c r="O2142" s="117"/>
      <c r="P2142" s="117"/>
      <c r="Q2142" s="117">
        <v>0</v>
      </c>
      <c r="R2142" s="48">
        <f>Q2142+P2142+O2142+N2142</f>
        <v>0</v>
      </c>
      <c r="S2142" s="33"/>
    </row>
    <row r="2143" spans="1:19" s="3" customFormat="1" ht="38.25">
      <c r="A2143" s="423">
        <v>2</v>
      </c>
      <c r="B2143" s="426" t="s">
        <v>563</v>
      </c>
      <c r="C2143" s="455"/>
      <c r="D2143" s="455"/>
      <c r="E2143" s="458"/>
      <c r="F2143" s="458"/>
      <c r="G2143" s="458"/>
      <c r="H2143" s="458"/>
      <c r="I2143" s="119"/>
      <c r="J2143" s="425"/>
      <c r="K2143" s="427"/>
      <c r="L2143" s="427"/>
      <c r="M2143" s="427"/>
      <c r="N2143" s="117"/>
      <c r="O2143" s="117"/>
      <c r="P2143" s="117"/>
      <c r="Q2143" s="117">
        <v>0</v>
      </c>
      <c r="R2143" s="48">
        <f t="shared" ref="R2143:R2169" si="1357">Q2143+P2143+O2143+N2143</f>
        <v>0</v>
      </c>
      <c r="S2143" s="431"/>
    </row>
    <row r="2144" spans="1:19" s="3" customFormat="1" ht="15">
      <c r="A2144" s="423"/>
      <c r="B2144" s="450" t="s">
        <v>564</v>
      </c>
      <c r="C2144" s="455"/>
      <c r="D2144" s="455"/>
      <c r="E2144" s="458"/>
      <c r="F2144" s="458"/>
      <c r="G2144" s="458"/>
      <c r="H2144" s="458"/>
      <c r="I2144" s="119"/>
      <c r="J2144" s="425"/>
      <c r="K2144" s="427"/>
      <c r="L2144" s="427"/>
      <c r="M2144" s="427"/>
      <c r="N2144" s="117"/>
      <c r="O2144" s="117"/>
      <c r="P2144" s="117"/>
      <c r="Q2144" s="117">
        <v>0</v>
      </c>
      <c r="R2144" s="48">
        <f t="shared" si="1357"/>
        <v>0</v>
      </c>
      <c r="S2144" s="431"/>
    </row>
    <row r="2145" spans="1:19" s="3" customFormat="1" ht="76.5">
      <c r="A2145" s="78">
        <v>3</v>
      </c>
      <c r="B2145" s="451" t="s">
        <v>565</v>
      </c>
      <c r="C2145" s="455"/>
      <c r="D2145" s="455"/>
      <c r="E2145" s="458"/>
      <c r="F2145" s="458"/>
      <c r="G2145" s="458"/>
      <c r="H2145" s="458"/>
      <c r="I2145" s="119"/>
      <c r="J2145" s="425"/>
      <c r="K2145" s="427"/>
      <c r="L2145" s="427"/>
      <c r="M2145" s="427"/>
      <c r="N2145" s="117"/>
      <c r="O2145" s="117"/>
      <c r="P2145" s="117"/>
      <c r="Q2145" s="117">
        <v>0</v>
      </c>
      <c r="R2145" s="48">
        <f t="shared" si="1357"/>
        <v>0</v>
      </c>
      <c r="S2145" s="431"/>
    </row>
    <row r="2146" spans="1:19" s="3" customFormat="1" ht="63.75">
      <c r="A2146" s="78">
        <v>4</v>
      </c>
      <c r="B2146" s="452" t="s">
        <v>566</v>
      </c>
      <c r="C2146" s="455"/>
      <c r="D2146" s="455"/>
      <c r="E2146" s="458"/>
      <c r="F2146" s="458"/>
      <c r="G2146" s="458"/>
      <c r="H2146" s="458"/>
      <c r="I2146" s="119"/>
      <c r="J2146" s="425"/>
      <c r="K2146" s="427"/>
      <c r="L2146" s="427"/>
      <c r="M2146" s="427"/>
      <c r="N2146" s="117"/>
      <c r="O2146" s="117"/>
      <c r="P2146" s="117"/>
      <c r="Q2146" s="117">
        <v>0</v>
      </c>
      <c r="R2146" s="48">
        <f t="shared" si="1357"/>
        <v>0</v>
      </c>
      <c r="S2146" s="431"/>
    </row>
    <row r="2147" spans="1:19" s="3" customFormat="1" ht="63.75">
      <c r="A2147" s="78">
        <v>5</v>
      </c>
      <c r="B2147" s="452" t="s">
        <v>567</v>
      </c>
      <c r="C2147" s="455"/>
      <c r="D2147" s="455"/>
      <c r="E2147" s="458"/>
      <c r="F2147" s="458"/>
      <c r="G2147" s="458"/>
      <c r="H2147" s="458"/>
      <c r="I2147" s="119"/>
      <c r="J2147" s="425"/>
      <c r="K2147" s="427"/>
      <c r="L2147" s="427"/>
      <c r="M2147" s="427"/>
      <c r="N2147" s="117"/>
      <c r="O2147" s="117"/>
      <c r="P2147" s="117"/>
      <c r="Q2147" s="117">
        <v>0</v>
      </c>
      <c r="R2147" s="48">
        <f t="shared" si="1357"/>
        <v>0</v>
      </c>
      <c r="S2147" s="431"/>
    </row>
    <row r="2148" spans="1:19" s="3" customFormat="1" ht="51">
      <c r="A2148" s="78">
        <v>6</v>
      </c>
      <c r="B2148" s="452" t="s">
        <v>568</v>
      </c>
      <c r="C2148" s="455"/>
      <c r="D2148" s="455"/>
      <c r="E2148" s="458"/>
      <c r="F2148" s="458"/>
      <c r="G2148" s="458"/>
      <c r="H2148" s="458"/>
      <c r="I2148" s="119"/>
      <c r="J2148" s="425"/>
      <c r="K2148" s="427"/>
      <c r="L2148" s="427"/>
      <c r="M2148" s="427"/>
      <c r="N2148" s="117"/>
      <c r="O2148" s="117"/>
      <c r="P2148" s="117"/>
      <c r="Q2148" s="117">
        <v>0</v>
      </c>
      <c r="R2148" s="48">
        <f t="shared" si="1357"/>
        <v>0</v>
      </c>
      <c r="S2148" s="431"/>
    </row>
    <row r="2149" spans="1:19" s="3" customFormat="1" ht="38.25">
      <c r="A2149" s="78">
        <v>7</v>
      </c>
      <c r="B2149" s="453" t="s">
        <v>569</v>
      </c>
      <c r="C2149" s="455"/>
      <c r="D2149" s="455"/>
      <c r="E2149" s="458"/>
      <c r="F2149" s="458"/>
      <c r="G2149" s="458"/>
      <c r="H2149" s="458"/>
      <c r="I2149" s="119"/>
      <c r="J2149" s="425"/>
      <c r="K2149" s="427"/>
      <c r="L2149" s="427"/>
      <c r="M2149" s="427"/>
      <c r="N2149" s="117"/>
      <c r="O2149" s="117"/>
      <c r="P2149" s="117"/>
      <c r="Q2149" s="117">
        <v>0</v>
      </c>
      <c r="R2149" s="48">
        <f t="shared" si="1357"/>
        <v>0</v>
      </c>
      <c r="S2149" s="431"/>
    </row>
    <row r="2150" spans="1:19" s="3" customFormat="1" ht="38.25">
      <c r="A2150" s="78">
        <v>8</v>
      </c>
      <c r="B2150" s="453" t="s">
        <v>570</v>
      </c>
      <c r="C2150" s="455"/>
      <c r="D2150" s="455"/>
      <c r="E2150" s="458"/>
      <c r="F2150" s="458"/>
      <c r="G2150" s="458"/>
      <c r="H2150" s="458"/>
      <c r="I2150" s="119"/>
      <c r="J2150" s="425"/>
      <c r="K2150" s="427"/>
      <c r="L2150" s="427"/>
      <c r="M2150" s="427"/>
      <c r="N2150" s="117"/>
      <c r="O2150" s="117"/>
      <c r="P2150" s="117"/>
      <c r="Q2150" s="117">
        <v>0</v>
      </c>
      <c r="R2150" s="48">
        <f t="shared" si="1357"/>
        <v>0</v>
      </c>
      <c r="S2150" s="431"/>
    </row>
    <row r="2151" spans="1:19" s="3" customFormat="1" ht="38.25">
      <c r="A2151" s="78">
        <v>9</v>
      </c>
      <c r="B2151" s="453" t="s">
        <v>571</v>
      </c>
      <c r="C2151" s="455"/>
      <c r="D2151" s="455"/>
      <c r="E2151" s="458"/>
      <c r="F2151" s="458"/>
      <c r="G2151" s="458"/>
      <c r="H2151" s="458"/>
      <c r="I2151" s="119"/>
      <c r="J2151" s="425"/>
      <c r="K2151" s="427"/>
      <c r="L2151" s="427"/>
      <c r="M2151" s="427"/>
      <c r="N2151" s="117"/>
      <c r="O2151" s="117"/>
      <c r="P2151" s="117"/>
      <c r="Q2151" s="117">
        <v>0</v>
      </c>
      <c r="R2151" s="48">
        <f t="shared" si="1357"/>
        <v>0</v>
      </c>
      <c r="S2151" s="431"/>
    </row>
    <row r="2152" spans="1:19" s="3" customFormat="1" ht="38.25">
      <c r="A2152" s="78">
        <v>10</v>
      </c>
      <c r="B2152" s="453" t="s">
        <v>572</v>
      </c>
      <c r="C2152" s="455"/>
      <c r="D2152" s="455"/>
      <c r="E2152" s="458"/>
      <c r="F2152" s="458"/>
      <c r="G2152" s="458"/>
      <c r="H2152" s="458"/>
      <c r="I2152" s="119"/>
      <c r="J2152" s="425"/>
      <c r="K2152" s="427"/>
      <c r="L2152" s="427"/>
      <c r="M2152" s="427"/>
      <c r="N2152" s="117"/>
      <c r="O2152" s="117"/>
      <c r="P2152" s="117"/>
      <c r="Q2152" s="117">
        <v>0</v>
      </c>
      <c r="R2152" s="48">
        <f t="shared" si="1357"/>
        <v>0</v>
      </c>
      <c r="S2152" s="431"/>
    </row>
    <row r="2153" spans="1:19" s="3" customFormat="1" ht="38.25">
      <c r="A2153" s="423">
        <v>11</v>
      </c>
      <c r="B2153" s="398" t="s">
        <v>573</v>
      </c>
      <c r="C2153" s="455"/>
      <c r="D2153" s="455"/>
      <c r="E2153" s="458"/>
      <c r="F2153" s="458"/>
      <c r="G2153" s="458"/>
      <c r="H2153" s="458"/>
      <c r="I2153" s="119"/>
      <c r="J2153" s="425"/>
      <c r="K2153" s="427"/>
      <c r="L2153" s="427"/>
      <c r="M2153" s="427"/>
      <c r="N2153" s="117"/>
      <c r="O2153" s="117"/>
      <c r="P2153" s="117"/>
      <c r="Q2153" s="117">
        <v>0</v>
      </c>
      <c r="R2153" s="48">
        <f t="shared" si="1357"/>
        <v>0</v>
      </c>
      <c r="S2153" s="431"/>
    </row>
    <row r="2154" spans="1:19" s="3" customFormat="1" ht="15">
      <c r="A2154" s="423"/>
      <c r="B2154" s="450" t="s">
        <v>564</v>
      </c>
      <c r="C2154" s="455"/>
      <c r="D2154" s="455"/>
      <c r="E2154" s="458"/>
      <c r="F2154" s="458"/>
      <c r="G2154" s="458"/>
      <c r="H2154" s="458"/>
      <c r="I2154" s="119"/>
      <c r="J2154" s="425"/>
      <c r="K2154" s="427"/>
      <c r="L2154" s="427"/>
      <c r="M2154" s="427"/>
      <c r="N2154" s="117"/>
      <c r="O2154" s="117"/>
      <c r="P2154" s="117"/>
      <c r="Q2154" s="117">
        <v>0</v>
      </c>
      <c r="R2154" s="48">
        <f t="shared" si="1357"/>
        <v>0</v>
      </c>
      <c r="S2154" s="431"/>
    </row>
    <row r="2155" spans="1:19" s="3" customFormat="1" ht="76.5">
      <c r="A2155" s="78">
        <v>12</v>
      </c>
      <c r="B2155" s="452" t="s">
        <v>574</v>
      </c>
      <c r="C2155" s="455"/>
      <c r="D2155" s="455"/>
      <c r="E2155" s="458"/>
      <c r="F2155" s="458"/>
      <c r="G2155" s="458"/>
      <c r="H2155" s="458"/>
      <c r="I2155" s="119"/>
      <c r="J2155" s="425"/>
      <c r="K2155" s="427"/>
      <c r="L2155" s="427"/>
      <c r="M2155" s="427"/>
      <c r="N2155" s="117"/>
      <c r="O2155" s="117"/>
      <c r="P2155" s="117"/>
      <c r="Q2155" s="117">
        <v>0</v>
      </c>
      <c r="R2155" s="48">
        <f t="shared" si="1357"/>
        <v>0</v>
      </c>
      <c r="S2155" s="431"/>
    </row>
    <row r="2156" spans="1:19" s="3" customFormat="1" ht="63.75">
      <c r="A2156" s="78">
        <v>13</v>
      </c>
      <c r="B2156" s="453" t="s">
        <v>575</v>
      </c>
      <c r="C2156" s="455"/>
      <c r="D2156" s="455"/>
      <c r="E2156" s="458"/>
      <c r="F2156" s="458"/>
      <c r="G2156" s="458"/>
      <c r="H2156" s="458"/>
      <c r="I2156" s="119"/>
      <c r="J2156" s="425"/>
      <c r="K2156" s="427"/>
      <c r="L2156" s="427"/>
      <c r="M2156" s="427"/>
      <c r="N2156" s="117"/>
      <c r="O2156" s="117"/>
      <c r="P2156" s="117"/>
      <c r="Q2156" s="117">
        <v>0</v>
      </c>
      <c r="R2156" s="48">
        <f t="shared" si="1357"/>
        <v>0</v>
      </c>
      <c r="S2156" s="431"/>
    </row>
    <row r="2157" spans="1:19" s="3" customFormat="1" ht="51">
      <c r="A2157" s="78">
        <v>14</v>
      </c>
      <c r="B2157" s="452" t="s">
        <v>576</v>
      </c>
      <c r="C2157" s="455"/>
      <c r="D2157" s="455"/>
      <c r="E2157" s="458"/>
      <c r="F2157" s="458"/>
      <c r="G2157" s="458"/>
      <c r="H2157" s="458"/>
      <c r="I2157" s="119"/>
      <c r="J2157" s="425"/>
      <c r="K2157" s="427"/>
      <c r="L2157" s="427"/>
      <c r="M2157" s="427"/>
      <c r="N2157" s="117"/>
      <c r="O2157" s="117"/>
      <c r="P2157" s="117"/>
      <c r="Q2157" s="117">
        <v>0</v>
      </c>
      <c r="R2157" s="48">
        <f t="shared" si="1357"/>
        <v>0</v>
      </c>
      <c r="S2157" s="431"/>
    </row>
    <row r="2158" spans="1:19" s="3" customFormat="1" ht="38.25">
      <c r="A2158" s="78">
        <v>15</v>
      </c>
      <c r="B2158" s="452" t="s">
        <v>577</v>
      </c>
      <c r="C2158" s="455"/>
      <c r="D2158" s="455"/>
      <c r="E2158" s="458"/>
      <c r="F2158" s="458"/>
      <c r="G2158" s="458"/>
      <c r="H2158" s="458"/>
      <c r="I2158" s="119"/>
      <c r="J2158" s="425"/>
      <c r="K2158" s="427"/>
      <c r="L2158" s="427"/>
      <c r="M2158" s="427"/>
      <c r="N2158" s="117"/>
      <c r="O2158" s="117"/>
      <c r="P2158" s="117"/>
      <c r="Q2158" s="117">
        <v>0</v>
      </c>
      <c r="R2158" s="48">
        <f t="shared" si="1357"/>
        <v>0</v>
      </c>
      <c r="S2158" s="431"/>
    </row>
    <row r="2159" spans="1:19" s="3" customFormat="1" ht="38.25">
      <c r="A2159" s="78">
        <v>16</v>
      </c>
      <c r="B2159" s="452" t="s">
        <v>578</v>
      </c>
      <c r="C2159" s="455"/>
      <c r="D2159" s="455"/>
      <c r="E2159" s="458"/>
      <c r="F2159" s="458"/>
      <c r="G2159" s="458"/>
      <c r="H2159" s="458"/>
      <c r="I2159" s="119"/>
      <c r="J2159" s="425"/>
      <c r="K2159" s="427"/>
      <c r="L2159" s="427"/>
      <c r="M2159" s="427"/>
      <c r="N2159" s="117"/>
      <c r="O2159" s="117"/>
      <c r="P2159" s="117"/>
      <c r="Q2159" s="117">
        <v>0</v>
      </c>
      <c r="R2159" s="48">
        <f t="shared" si="1357"/>
        <v>0</v>
      </c>
      <c r="S2159" s="431"/>
    </row>
    <row r="2160" spans="1:19" s="3" customFormat="1" ht="38.25">
      <c r="A2160" s="78">
        <v>17</v>
      </c>
      <c r="B2160" s="452" t="s">
        <v>579</v>
      </c>
      <c r="C2160" s="455"/>
      <c r="D2160" s="455"/>
      <c r="E2160" s="458"/>
      <c r="F2160" s="458"/>
      <c r="G2160" s="458"/>
      <c r="H2160" s="458"/>
      <c r="I2160" s="119"/>
      <c r="J2160" s="425"/>
      <c r="K2160" s="427"/>
      <c r="L2160" s="427"/>
      <c r="M2160" s="427"/>
      <c r="N2160" s="117"/>
      <c r="O2160" s="117"/>
      <c r="P2160" s="117"/>
      <c r="Q2160" s="117">
        <v>0</v>
      </c>
      <c r="R2160" s="48">
        <f t="shared" si="1357"/>
        <v>0</v>
      </c>
      <c r="S2160" s="431"/>
    </row>
    <row r="2161" spans="1:19" s="3" customFormat="1" ht="25.5">
      <c r="A2161" s="78">
        <v>18</v>
      </c>
      <c r="B2161" s="452" t="s">
        <v>580</v>
      </c>
      <c r="C2161" s="455"/>
      <c r="D2161" s="455"/>
      <c r="E2161" s="458"/>
      <c r="F2161" s="458"/>
      <c r="G2161" s="458"/>
      <c r="H2161" s="458"/>
      <c r="I2161" s="119"/>
      <c r="J2161" s="425"/>
      <c r="K2161" s="427"/>
      <c r="L2161" s="427"/>
      <c r="M2161" s="427"/>
      <c r="N2161" s="117"/>
      <c r="O2161" s="117"/>
      <c r="P2161" s="117"/>
      <c r="Q2161" s="117">
        <v>0</v>
      </c>
      <c r="R2161" s="48">
        <f t="shared" si="1357"/>
        <v>0</v>
      </c>
      <c r="S2161" s="431"/>
    </row>
    <row r="2162" spans="1:19" s="3" customFormat="1" ht="38.25">
      <c r="A2162" s="78">
        <v>19</v>
      </c>
      <c r="B2162" s="452" t="s">
        <v>581</v>
      </c>
      <c r="C2162" s="455"/>
      <c r="D2162" s="455"/>
      <c r="E2162" s="458"/>
      <c r="F2162" s="458"/>
      <c r="G2162" s="458"/>
      <c r="H2162" s="458"/>
      <c r="I2162" s="119"/>
      <c r="J2162" s="425"/>
      <c r="K2162" s="427"/>
      <c r="L2162" s="427"/>
      <c r="M2162" s="427"/>
      <c r="N2162" s="117"/>
      <c r="O2162" s="117"/>
      <c r="P2162" s="117"/>
      <c r="Q2162" s="117">
        <v>0</v>
      </c>
      <c r="R2162" s="48">
        <f t="shared" si="1357"/>
        <v>0</v>
      </c>
      <c r="S2162" s="431"/>
    </row>
    <row r="2163" spans="1:19" s="3" customFormat="1" ht="38.25">
      <c r="A2163" s="78">
        <v>20</v>
      </c>
      <c r="B2163" s="452" t="s">
        <v>582</v>
      </c>
      <c r="C2163" s="455"/>
      <c r="D2163" s="455"/>
      <c r="E2163" s="458"/>
      <c r="F2163" s="458"/>
      <c r="G2163" s="458"/>
      <c r="H2163" s="458"/>
      <c r="I2163" s="119"/>
      <c r="J2163" s="425"/>
      <c r="K2163" s="427"/>
      <c r="L2163" s="427"/>
      <c r="M2163" s="427"/>
      <c r="N2163" s="117"/>
      <c r="O2163" s="117"/>
      <c r="P2163" s="117"/>
      <c r="Q2163" s="117">
        <v>0</v>
      </c>
      <c r="R2163" s="48">
        <f t="shared" si="1357"/>
        <v>0</v>
      </c>
      <c r="S2163" s="431"/>
    </row>
    <row r="2164" spans="1:19" s="3" customFormat="1" ht="38.25">
      <c r="A2164" s="78">
        <v>21</v>
      </c>
      <c r="B2164" s="452" t="s">
        <v>583</v>
      </c>
      <c r="C2164" s="455"/>
      <c r="D2164" s="455"/>
      <c r="E2164" s="458"/>
      <c r="F2164" s="458"/>
      <c r="G2164" s="458"/>
      <c r="H2164" s="458"/>
      <c r="I2164" s="119"/>
      <c r="J2164" s="425"/>
      <c r="K2164" s="427"/>
      <c r="L2164" s="427"/>
      <c r="M2164" s="427"/>
      <c r="N2164" s="117"/>
      <c r="O2164" s="117"/>
      <c r="P2164" s="117"/>
      <c r="Q2164" s="117">
        <v>0</v>
      </c>
      <c r="R2164" s="48">
        <f t="shared" si="1357"/>
        <v>0</v>
      </c>
      <c r="S2164" s="431"/>
    </row>
    <row r="2165" spans="1:19" s="3" customFormat="1" ht="38.25">
      <c r="A2165" s="78">
        <v>22</v>
      </c>
      <c r="B2165" s="452" t="s">
        <v>584</v>
      </c>
      <c r="C2165" s="455"/>
      <c r="D2165" s="455"/>
      <c r="E2165" s="458"/>
      <c r="F2165" s="458"/>
      <c r="G2165" s="458"/>
      <c r="H2165" s="458"/>
      <c r="I2165" s="119"/>
      <c r="J2165" s="425"/>
      <c r="K2165" s="427"/>
      <c r="L2165" s="427"/>
      <c r="M2165" s="427"/>
      <c r="N2165" s="117"/>
      <c r="O2165" s="117"/>
      <c r="P2165" s="117"/>
      <c r="Q2165" s="117">
        <v>0</v>
      </c>
      <c r="R2165" s="48">
        <f t="shared" si="1357"/>
        <v>0</v>
      </c>
      <c r="S2165" s="431"/>
    </row>
    <row r="2166" spans="1:19" s="3" customFormat="1" ht="38.25">
      <c r="A2166" s="78">
        <v>23</v>
      </c>
      <c r="B2166" s="452" t="s">
        <v>585</v>
      </c>
      <c r="C2166" s="455"/>
      <c r="D2166" s="455"/>
      <c r="E2166" s="458"/>
      <c r="F2166" s="458"/>
      <c r="G2166" s="458"/>
      <c r="H2166" s="458"/>
      <c r="I2166" s="119"/>
      <c r="J2166" s="425"/>
      <c r="K2166" s="427"/>
      <c r="L2166" s="427"/>
      <c r="M2166" s="427"/>
      <c r="N2166" s="117"/>
      <c r="O2166" s="117"/>
      <c r="P2166" s="117"/>
      <c r="Q2166" s="117">
        <v>0</v>
      </c>
      <c r="R2166" s="48">
        <f t="shared" si="1357"/>
        <v>0</v>
      </c>
      <c r="S2166" s="431"/>
    </row>
    <row r="2167" spans="1:19" s="3" customFormat="1" ht="38.25">
      <c r="A2167" s="78">
        <v>24</v>
      </c>
      <c r="B2167" s="453" t="s">
        <v>586</v>
      </c>
      <c r="C2167" s="455"/>
      <c r="D2167" s="455"/>
      <c r="E2167" s="458"/>
      <c r="F2167" s="458"/>
      <c r="G2167" s="458"/>
      <c r="H2167" s="458"/>
      <c r="I2167" s="119"/>
      <c r="J2167" s="425"/>
      <c r="K2167" s="427"/>
      <c r="L2167" s="427"/>
      <c r="M2167" s="427"/>
      <c r="N2167" s="117"/>
      <c r="O2167" s="117"/>
      <c r="P2167" s="117"/>
      <c r="Q2167" s="117">
        <v>0</v>
      </c>
      <c r="R2167" s="48">
        <f t="shared" si="1357"/>
        <v>0</v>
      </c>
      <c r="S2167" s="431"/>
    </row>
    <row r="2168" spans="1:19" s="3" customFormat="1" ht="38.25">
      <c r="A2168" s="78">
        <v>25</v>
      </c>
      <c r="B2168" s="453" t="s">
        <v>587</v>
      </c>
      <c r="C2168" s="455"/>
      <c r="D2168" s="455"/>
      <c r="E2168" s="458"/>
      <c r="F2168" s="458"/>
      <c r="G2168" s="458"/>
      <c r="H2168" s="458"/>
      <c r="I2168" s="119"/>
      <c r="J2168" s="425"/>
      <c r="K2168" s="427"/>
      <c r="L2168" s="427"/>
      <c r="M2168" s="427"/>
      <c r="N2168" s="117"/>
      <c r="O2168" s="117"/>
      <c r="P2168" s="117"/>
      <c r="Q2168" s="117">
        <v>0</v>
      </c>
      <c r="R2168" s="48">
        <f t="shared" si="1357"/>
        <v>0</v>
      </c>
      <c r="S2168" s="431"/>
    </row>
    <row r="2169" spans="1:19" s="3" customFormat="1" ht="38.25">
      <c r="A2169" s="78">
        <v>26</v>
      </c>
      <c r="B2169" s="453" t="s">
        <v>588</v>
      </c>
      <c r="C2169" s="456"/>
      <c r="D2169" s="456"/>
      <c r="E2169" s="459"/>
      <c r="F2169" s="459"/>
      <c r="G2169" s="459"/>
      <c r="H2169" s="459"/>
      <c r="I2169" s="119"/>
      <c r="J2169" s="425"/>
      <c r="K2169" s="427"/>
      <c r="L2169" s="427"/>
      <c r="M2169" s="427"/>
      <c r="N2169" s="117"/>
      <c r="O2169" s="117"/>
      <c r="P2169" s="117"/>
      <c r="Q2169" s="117">
        <v>0</v>
      </c>
      <c r="R2169" s="48">
        <f t="shared" si="1357"/>
        <v>0</v>
      </c>
      <c r="S2169" s="431"/>
    </row>
    <row r="2170" spans="1:19" s="3" customFormat="1" ht="119.25" customHeight="1">
      <c r="A2170" s="127">
        <v>13</v>
      </c>
      <c r="B2170" s="172"/>
      <c r="C2170" s="171" t="s">
        <v>540</v>
      </c>
      <c r="D2170" s="171" t="s">
        <v>20</v>
      </c>
      <c r="E2170" s="171" t="s">
        <v>515</v>
      </c>
      <c r="F2170" s="171" t="s">
        <v>505</v>
      </c>
      <c r="G2170" s="171" t="s">
        <v>505</v>
      </c>
      <c r="H2170" s="171" t="s">
        <v>501</v>
      </c>
      <c r="I2170" s="174"/>
      <c r="J2170" s="127"/>
      <c r="K2170" s="182"/>
      <c r="L2170" s="181">
        <f>L2171+L2176</f>
        <v>0</v>
      </c>
      <c r="M2170" s="181">
        <f t="shared" ref="M2170:Q2170" si="1358">M2171+M2176</f>
        <v>0</v>
      </c>
      <c r="N2170" s="181">
        <f t="shared" si="1358"/>
        <v>0</v>
      </c>
      <c r="O2170" s="181">
        <f t="shared" si="1358"/>
        <v>145.58099999999999</v>
      </c>
      <c r="P2170" s="181">
        <f t="shared" si="1358"/>
        <v>176.37</v>
      </c>
      <c r="Q2170" s="181">
        <f t="shared" si="1358"/>
        <v>389.85199999999998</v>
      </c>
      <c r="R2170" s="43">
        <f t="shared" si="1356"/>
        <v>711.803</v>
      </c>
      <c r="S2170" s="25">
        <v>1</v>
      </c>
    </row>
    <row r="2171" spans="1:19" s="3" customFormat="1" ht="15">
      <c r="A2171" s="464">
        <v>1</v>
      </c>
      <c r="B2171" s="463" t="s">
        <v>511</v>
      </c>
      <c r="C2171" s="457" t="s">
        <v>540</v>
      </c>
      <c r="D2171" s="454" t="s">
        <v>20</v>
      </c>
      <c r="E2171" s="457" t="s">
        <v>515</v>
      </c>
      <c r="F2171" s="457" t="s">
        <v>505</v>
      </c>
      <c r="G2171" s="457" t="s">
        <v>505</v>
      </c>
      <c r="H2171" s="457" t="s">
        <v>512</v>
      </c>
      <c r="I2171" s="184" t="s">
        <v>22</v>
      </c>
      <c r="J2171" s="460">
        <v>277</v>
      </c>
      <c r="K2171" s="74"/>
      <c r="L2171" s="420">
        <f>L2172+L2174</f>
        <v>0</v>
      </c>
      <c r="M2171" s="420">
        <f t="shared" ref="M2171:Q2171" si="1359">M2172+M2174</f>
        <v>0</v>
      </c>
      <c r="N2171" s="420">
        <f t="shared" si="1359"/>
        <v>0</v>
      </c>
      <c r="O2171" s="420">
        <f t="shared" si="1359"/>
        <v>0</v>
      </c>
      <c r="P2171" s="420">
        <f t="shared" si="1359"/>
        <v>0</v>
      </c>
      <c r="Q2171" s="420">
        <f t="shared" si="1359"/>
        <v>142.66800000000001</v>
      </c>
      <c r="R2171" s="43">
        <f t="shared" si="1356"/>
        <v>142.66800000000001</v>
      </c>
      <c r="S2171" s="84"/>
    </row>
    <row r="2172" spans="1:19" s="3" customFormat="1" ht="85.5">
      <c r="A2172" s="465"/>
      <c r="B2172" s="463"/>
      <c r="C2172" s="458"/>
      <c r="D2172" s="455"/>
      <c r="E2172" s="458"/>
      <c r="F2172" s="458"/>
      <c r="G2172" s="458"/>
      <c r="H2172" s="458"/>
      <c r="I2172" s="409" t="s">
        <v>547</v>
      </c>
      <c r="J2172" s="461"/>
      <c r="K2172" s="413" t="s">
        <v>24</v>
      </c>
      <c r="L2172" s="410"/>
      <c r="M2172" s="410"/>
      <c r="N2172" s="410"/>
      <c r="O2172" s="410">
        <f t="shared" ref="O2172:Q2172" si="1360">O2173</f>
        <v>0</v>
      </c>
      <c r="P2172" s="410">
        <f t="shared" ref="P2172" si="1361">P2173</f>
        <v>0</v>
      </c>
      <c r="Q2172" s="410">
        <f t="shared" si="1360"/>
        <v>130.86799999999999</v>
      </c>
      <c r="R2172" s="48">
        <f t="shared" si="1356"/>
        <v>130.86799999999999</v>
      </c>
      <c r="S2172" s="399"/>
    </row>
    <row r="2173" spans="1:19" s="3" customFormat="1" ht="15">
      <c r="A2173" s="465"/>
      <c r="B2173" s="463"/>
      <c r="C2173" s="458"/>
      <c r="D2173" s="455"/>
      <c r="E2173" s="458"/>
      <c r="F2173" s="458"/>
      <c r="G2173" s="458"/>
      <c r="H2173" s="458"/>
      <c r="I2173" s="419" t="s">
        <v>25</v>
      </c>
      <c r="J2173" s="461"/>
      <c r="K2173" s="412" t="s">
        <v>26</v>
      </c>
      <c r="L2173" s="411"/>
      <c r="M2173" s="411"/>
      <c r="N2173" s="411"/>
      <c r="O2173" s="411">
        <v>0</v>
      </c>
      <c r="P2173" s="411">
        <v>0</v>
      </c>
      <c r="Q2173" s="411">
        <v>130.86799999999999</v>
      </c>
      <c r="R2173" s="48">
        <f t="shared" si="1356"/>
        <v>130.86799999999999</v>
      </c>
      <c r="S2173" s="400"/>
    </row>
    <row r="2174" spans="1:19" s="3" customFormat="1" ht="57">
      <c r="A2174" s="465"/>
      <c r="B2174" s="463"/>
      <c r="C2174" s="458"/>
      <c r="D2174" s="455"/>
      <c r="E2174" s="458"/>
      <c r="F2174" s="458"/>
      <c r="G2174" s="458"/>
      <c r="H2174" s="458"/>
      <c r="I2174" s="414" t="s">
        <v>548</v>
      </c>
      <c r="J2174" s="461"/>
      <c r="K2174" s="413" t="s">
        <v>114</v>
      </c>
      <c r="L2174" s="410"/>
      <c r="M2174" s="410"/>
      <c r="N2174" s="410"/>
      <c r="O2174" s="410">
        <f t="shared" ref="O2174" si="1362">O2175</f>
        <v>0</v>
      </c>
      <c r="P2174" s="410">
        <f t="shared" ref="P2174" si="1363">P2175</f>
        <v>0</v>
      </c>
      <c r="Q2174" s="410">
        <f t="shared" ref="Q2174" si="1364">Q2175</f>
        <v>11.8</v>
      </c>
      <c r="R2174" s="48">
        <f t="shared" si="1356"/>
        <v>11.8</v>
      </c>
      <c r="S2174" s="399"/>
    </row>
    <row r="2175" spans="1:19" s="3" customFormat="1" ht="15">
      <c r="A2175" s="466"/>
      <c r="B2175" s="463"/>
      <c r="C2175" s="458"/>
      <c r="D2175" s="455"/>
      <c r="E2175" s="458"/>
      <c r="F2175" s="458"/>
      <c r="G2175" s="458"/>
      <c r="H2175" s="458"/>
      <c r="I2175" s="419" t="s">
        <v>25</v>
      </c>
      <c r="J2175" s="462"/>
      <c r="K2175" s="412" t="s">
        <v>26</v>
      </c>
      <c r="L2175" s="411"/>
      <c r="M2175" s="411"/>
      <c r="N2175" s="411"/>
      <c r="O2175" s="411">
        <v>0</v>
      </c>
      <c r="P2175" s="411">
        <v>0</v>
      </c>
      <c r="Q2175" s="411">
        <v>11.8</v>
      </c>
      <c r="R2175" s="48">
        <f t="shared" si="1356"/>
        <v>11.8</v>
      </c>
      <c r="S2175" s="400"/>
    </row>
    <row r="2176" spans="1:19" s="3" customFormat="1" ht="22.5" customHeight="1">
      <c r="A2176" s="464">
        <v>2</v>
      </c>
      <c r="B2176" s="457" t="s">
        <v>549</v>
      </c>
      <c r="C2176" s="458"/>
      <c r="D2176" s="455"/>
      <c r="E2176" s="458"/>
      <c r="F2176" s="458"/>
      <c r="G2176" s="458"/>
      <c r="H2176" s="458"/>
      <c r="I2176" s="184" t="s">
        <v>22</v>
      </c>
      <c r="J2176" s="467" t="s">
        <v>550</v>
      </c>
      <c r="K2176" s="180"/>
      <c r="L2176" s="415">
        <f>L2179</f>
        <v>0</v>
      </c>
      <c r="M2176" s="415">
        <f t="shared" ref="M2176:N2176" si="1365">M2179</f>
        <v>0</v>
      </c>
      <c r="N2176" s="415">
        <f t="shared" si="1365"/>
        <v>0</v>
      </c>
      <c r="O2176" s="415">
        <f>O2179+O2177+O2181</f>
        <v>145.58099999999999</v>
      </c>
      <c r="P2176" s="415">
        <f t="shared" ref="P2176:Q2176" si="1366">P2179+P2177+P2181</f>
        <v>176.37</v>
      </c>
      <c r="Q2176" s="415">
        <f t="shared" si="1366"/>
        <v>247.184</v>
      </c>
      <c r="R2176" s="43">
        <f>N2176+O2176+P2176+Q2176</f>
        <v>569.13499999999999</v>
      </c>
      <c r="S2176" s="41"/>
    </row>
    <row r="2177" spans="1:21" s="3" customFormat="1" ht="22.5" customHeight="1">
      <c r="A2177" s="465"/>
      <c r="B2177" s="458"/>
      <c r="C2177" s="458"/>
      <c r="D2177" s="455"/>
      <c r="E2177" s="458"/>
      <c r="F2177" s="458"/>
      <c r="G2177" s="458"/>
      <c r="H2177" s="458"/>
      <c r="I2177" s="418" t="s">
        <v>273</v>
      </c>
      <c r="J2177" s="468"/>
      <c r="K2177" s="115" t="s">
        <v>90</v>
      </c>
      <c r="L2177" s="131"/>
      <c r="M2177" s="131"/>
      <c r="N2177" s="131"/>
      <c r="O2177" s="131">
        <f t="shared" ref="O2177" si="1367">O2178</f>
        <v>0</v>
      </c>
      <c r="P2177" s="131">
        <f t="shared" ref="P2177" si="1368">P2178</f>
        <v>0</v>
      </c>
      <c r="Q2177" s="131">
        <f t="shared" ref="Q2177:Q2181" si="1369">Q2178</f>
        <v>229.166</v>
      </c>
      <c r="R2177" s="48">
        <f t="shared" ref="R2177:R2178" si="1370">Q2177+P2177+O2177+N2177</f>
        <v>229.166</v>
      </c>
      <c r="S2177" s="416"/>
    </row>
    <row r="2178" spans="1:21" s="3" customFormat="1" ht="22.5" customHeight="1">
      <c r="A2178" s="465"/>
      <c r="B2178" s="458"/>
      <c r="C2178" s="458"/>
      <c r="D2178" s="455"/>
      <c r="E2178" s="458"/>
      <c r="F2178" s="458"/>
      <c r="G2178" s="458"/>
      <c r="H2178" s="458"/>
      <c r="I2178" s="69" t="s">
        <v>25</v>
      </c>
      <c r="J2178" s="468"/>
      <c r="K2178" s="402" t="s">
        <v>26</v>
      </c>
      <c r="L2178" s="194"/>
      <c r="M2178" s="194"/>
      <c r="N2178" s="194"/>
      <c r="O2178" s="194">
        <v>0</v>
      </c>
      <c r="P2178" s="194">
        <v>0</v>
      </c>
      <c r="Q2178" s="194">
        <v>229.166</v>
      </c>
      <c r="R2178" s="48">
        <f t="shared" si="1370"/>
        <v>229.166</v>
      </c>
      <c r="S2178" s="416"/>
    </row>
    <row r="2179" spans="1:21" s="3" customFormat="1" ht="22.5" customHeight="1">
      <c r="A2179" s="465"/>
      <c r="B2179" s="458"/>
      <c r="C2179" s="458"/>
      <c r="D2179" s="455"/>
      <c r="E2179" s="458"/>
      <c r="F2179" s="458"/>
      <c r="G2179" s="458"/>
      <c r="H2179" s="458"/>
      <c r="I2179" s="417" t="s">
        <v>274</v>
      </c>
      <c r="J2179" s="468"/>
      <c r="K2179" s="115" t="s">
        <v>35</v>
      </c>
      <c r="L2179" s="131"/>
      <c r="M2179" s="131"/>
      <c r="N2179" s="131"/>
      <c r="O2179" s="131">
        <f t="shared" ref="O2179:P2179" si="1371">O2180</f>
        <v>145.58099999999999</v>
      </c>
      <c r="P2179" s="131">
        <f t="shared" si="1371"/>
        <v>176.37</v>
      </c>
      <c r="Q2179" s="131">
        <f t="shared" si="1369"/>
        <v>0</v>
      </c>
      <c r="R2179" s="48">
        <f t="shared" ref="R2179:R2180" si="1372">Q2179+P2179+O2179+N2179</f>
        <v>321.95100000000002</v>
      </c>
      <c r="S2179" s="309"/>
    </row>
    <row r="2180" spans="1:21" s="3" customFormat="1" ht="23.25" customHeight="1">
      <c r="A2180" s="465"/>
      <c r="B2180" s="458"/>
      <c r="C2180" s="458"/>
      <c r="D2180" s="455"/>
      <c r="E2180" s="458"/>
      <c r="F2180" s="458"/>
      <c r="G2180" s="458"/>
      <c r="H2180" s="458"/>
      <c r="I2180" s="69" t="s">
        <v>25</v>
      </c>
      <c r="J2180" s="468"/>
      <c r="K2180" s="322" t="s">
        <v>26</v>
      </c>
      <c r="L2180" s="194"/>
      <c r="M2180" s="194"/>
      <c r="N2180" s="194"/>
      <c r="O2180" s="194">
        <v>145.58099999999999</v>
      </c>
      <c r="P2180" s="194">
        <v>176.37</v>
      </c>
      <c r="Q2180" s="195">
        <v>0</v>
      </c>
      <c r="R2180" s="48">
        <f t="shared" si="1372"/>
        <v>321.95100000000002</v>
      </c>
      <c r="S2180" s="309"/>
    </row>
    <row r="2181" spans="1:21" s="3" customFormat="1" ht="37.5" customHeight="1">
      <c r="A2181" s="465"/>
      <c r="B2181" s="458"/>
      <c r="C2181" s="458"/>
      <c r="D2181" s="455"/>
      <c r="E2181" s="458"/>
      <c r="F2181" s="458"/>
      <c r="G2181" s="458"/>
      <c r="H2181" s="458"/>
      <c r="I2181" s="418" t="s">
        <v>275</v>
      </c>
      <c r="J2181" s="468"/>
      <c r="K2181" s="115" t="s">
        <v>76</v>
      </c>
      <c r="L2181" s="131"/>
      <c r="M2181" s="131"/>
      <c r="N2181" s="131"/>
      <c r="O2181" s="131">
        <f t="shared" ref="O2181" si="1373">O2182</f>
        <v>0</v>
      </c>
      <c r="P2181" s="131">
        <f t="shared" ref="P2181" si="1374">P2182</f>
        <v>0</v>
      </c>
      <c r="Q2181" s="131">
        <f t="shared" si="1369"/>
        <v>18.018000000000001</v>
      </c>
      <c r="R2181" s="48">
        <f t="shared" ref="R2181:R2182" si="1375">Q2181+P2181+O2181+N2181</f>
        <v>18.018000000000001</v>
      </c>
      <c r="S2181" s="416"/>
    </row>
    <row r="2182" spans="1:21" s="3" customFormat="1" ht="23.25" customHeight="1">
      <c r="A2182" s="466"/>
      <c r="B2182" s="459"/>
      <c r="C2182" s="458"/>
      <c r="D2182" s="455"/>
      <c r="E2182" s="458"/>
      <c r="F2182" s="458"/>
      <c r="G2182" s="458"/>
      <c r="H2182" s="458"/>
      <c r="I2182" s="69" t="s">
        <v>25</v>
      </c>
      <c r="J2182" s="469"/>
      <c r="K2182" s="402" t="s">
        <v>26</v>
      </c>
      <c r="L2182" s="194"/>
      <c r="M2182" s="194"/>
      <c r="N2182" s="194"/>
      <c r="O2182" s="194">
        <v>0</v>
      </c>
      <c r="P2182" s="194">
        <v>0</v>
      </c>
      <c r="Q2182" s="194">
        <v>18.018000000000001</v>
      </c>
      <c r="R2182" s="48">
        <f t="shared" si="1375"/>
        <v>18.018000000000001</v>
      </c>
      <c r="S2182" s="416"/>
    </row>
    <row r="2183" spans="1:21" s="3" customFormat="1" ht="69.75" customHeight="1">
      <c r="A2183" s="308">
        <v>3</v>
      </c>
      <c r="B2183" s="401" t="s">
        <v>551</v>
      </c>
      <c r="C2183" s="458"/>
      <c r="D2183" s="455"/>
      <c r="E2183" s="458"/>
      <c r="F2183" s="458"/>
      <c r="G2183" s="458"/>
      <c r="H2183" s="458"/>
      <c r="I2183" s="487"/>
      <c r="J2183" s="460"/>
      <c r="K2183" s="570"/>
      <c r="L2183" s="571"/>
      <c r="M2183" s="571"/>
      <c r="N2183" s="571"/>
      <c r="O2183" s="571"/>
      <c r="P2183" s="571"/>
      <c r="Q2183" s="571"/>
      <c r="R2183" s="572"/>
      <c r="S2183" s="464"/>
    </row>
    <row r="2184" spans="1:21" s="3" customFormat="1" ht="55.5" customHeight="1">
      <c r="A2184" s="308">
        <v>4</v>
      </c>
      <c r="B2184" s="312" t="s">
        <v>552</v>
      </c>
      <c r="C2184" s="459"/>
      <c r="D2184" s="456"/>
      <c r="E2184" s="459"/>
      <c r="F2184" s="459"/>
      <c r="G2184" s="459"/>
      <c r="H2184" s="459"/>
      <c r="I2184" s="489"/>
      <c r="J2184" s="462"/>
      <c r="K2184" s="573"/>
      <c r="L2184" s="574"/>
      <c r="M2184" s="574"/>
      <c r="N2184" s="574"/>
      <c r="O2184" s="574"/>
      <c r="P2184" s="574"/>
      <c r="Q2184" s="574"/>
      <c r="R2184" s="575"/>
      <c r="S2184" s="466"/>
    </row>
    <row r="2185" spans="1:21" s="9" customFormat="1" ht="63.75">
      <c r="A2185" s="25">
        <v>14</v>
      </c>
      <c r="B2185" s="26" t="s">
        <v>261</v>
      </c>
      <c r="C2185" s="26" t="s">
        <v>19</v>
      </c>
      <c r="D2185" s="26" t="s">
        <v>20</v>
      </c>
      <c r="E2185" s="26" t="s">
        <v>262</v>
      </c>
      <c r="F2185" s="26" t="s">
        <v>501</v>
      </c>
      <c r="G2185" s="26" t="s">
        <v>510</v>
      </c>
      <c r="H2185" s="323" t="s">
        <v>499</v>
      </c>
      <c r="I2185" s="120"/>
      <c r="J2185" s="121"/>
      <c r="K2185" s="66"/>
      <c r="L2185" s="43">
        <f t="shared" ref="L2185:M2185" si="1376">L2186+L2199</f>
        <v>0</v>
      </c>
      <c r="M2185" s="43">
        <f t="shared" si="1376"/>
        <v>0</v>
      </c>
      <c r="N2185" s="43">
        <f>N2186+N2199</f>
        <v>0</v>
      </c>
      <c r="O2185" s="43">
        <f>O2186+O2199</f>
        <v>2595.8514407300004</v>
      </c>
      <c r="P2185" s="43">
        <f>P2186+P2199</f>
        <v>3715.0081824499998</v>
      </c>
      <c r="Q2185" s="43">
        <f>Q2186+Q2199</f>
        <v>3086.3756445199997</v>
      </c>
      <c r="R2185" s="43">
        <f t="shared" ref="R2185:R2203" si="1377">+N2185+O2185+P2185+Q2185</f>
        <v>9397.2352676999999</v>
      </c>
      <c r="S2185" s="41"/>
      <c r="T2185" s="189"/>
      <c r="U2185" s="189"/>
    </row>
    <row r="2186" spans="1:21" s="3" customFormat="1" ht="15">
      <c r="A2186" s="464">
        <v>1</v>
      </c>
      <c r="B2186" s="457" t="s">
        <v>261</v>
      </c>
      <c r="C2186" s="457" t="s">
        <v>19</v>
      </c>
      <c r="D2186" s="457" t="s">
        <v>20</v>
      </c>
      <c r="E2186" s="457" t="s">
        <v>262</v>
      </c>
      <c r="F2186" s="457" t="s">
        <v>501</v>
      </c>
      <c r="G2186" s="457" t="s">
        <v>510</v>
      </c>
      <c r="H2186" s="457" t="s">
        <v>499</v>
      </c>
      <c r="I2186" s="174" t="s">
        <v>22</v>
      </c>
      <c r="J2186" s="461">
        <v>120</v>
      </c>
      <c r="K2186" s="180"/>
      <c r="L2186" s="181">
        <f t="shared" ref="L2186:M2186" si="1378">L2187+L2189+L2196+L2191+L2198+L2194</f>
        <v>0</v>
      </c>
      <c r="M2186" s="181">
        <f t="shared" si="1378"/>
        <v>0</v>
      </c>
      <c r="N2186" s="181">
        <f t="shared" ref="N2186:O2186" si="1379">N2187+N2189+N2196+N2191+N2198+N2194</f>
        <v>0</v>
      </c>
      <c r="O2186" s="181">
        <f t="shared" si="1379"/>
        <v>2008.6639577300002</v>
      </c>
      <c r="P2186" s="181">
        <f t="shared" ref="P2186:Q2186" si="1380">P2187+P2189+P2196+P2191+P2198+P2194</f>
        <v>1638.7751824500001</v>
      </c>
      <c r="Q2186" s="181">
        <f t="shared" si="1380"/>
        <v>1516.7110075199998</v>
      </c>
      <c r="R2186" s="43">
        <f t="shared" si="1377"/>
        <v>5164.1501477000002</v>
      </c>
      <c r="S2186" s="41"/>
    </row>
    <row r="2187" spans="1:21" s="3" customFormat="1" ht="25.5">
      <c r="A2187" s="465"/>
      <c r="B2187" s="458"/>
      <c r="C2187" s="458"/>
      <c r="D2187" s="458"/>
      <c r="E2187" s="458"/>
      <c r="F2187" s="458"/>
      <c r="G2187" s="458"/>
      <c r="H2187" s="458"/>
      <c r="I2187" s="114" t="s">
        <v>263</v>
      </c>
      <c r="J2187" s="461"/>
      <c r="K2187" s="115" t="s">
        <v>24</v>
      </c>
      <c r="L2187" s="115"/>
      <c r="M2187" s="115"/>
      <c r="N2187" s="116">
        <f>N2188</f>
        <v>0</v>
      </c>
      <c r="O2187" s="116">
        <f t="shared" ref="O2187:Q2187" si="1381">O2188</f>
        <v>354.45990891999998</v>
      </c>
      <c r="P2187" s="116">
        <f t="shared" si="1381"/>
        <v>1163.1579669099999</v>
      </c>
      <c r="Q2187" s="116">
        <f t="shared" si="1381"/>
        <v>895.84661838</v>
      </c>
      <c r="R2187" s="131">
        <f t="shared" si="1377"/>
        <v>2413.4644942099999</v>
      </c>
      <c r="S2187" s="72"/>
    </row>
    <row r="2188" spans="1:21" s="3" customFormat="1" ht="15">
      <c r="A2188" s="465"/>
      <c r="B2188" s="458"/>
      <c r="C2188" s="458"/>
      <c r="D2188" s="458"/>
      <c r="E2188" s="458"/>
      <c r="F2188" s="458"/>
      <c r="G2188" s="458"/>
      <c r="H2188" s="458"/>
      <c r="I2188" s="52" t="s">
        <v>25</v>
      </c>
      <c r="J2188" s="461"/>
      <c r="K2188" s="80" t="s">
        <v>26</v>
      </c>
      <c r="L2188" s="322"/>
      <c r="M2188" s="322"/>
      <c r="N2188" s="117">
        <v>0</v>
      </c>
      <c r="O2188" s="117">
        <v>354.45990891999998</v>
      </c>
      <c r="P2188" s="117">
        <v>1163.1579669099999</v>
      </c>
      <c r="Q2188" s="117">
        <v>895.84661838</v>
      </c>
      <c r="R2188" s="131">
        <f t="shared" si="1377"/>
        <v>2413.4644942099999</v>
      </c>
      <c r="S2188" s="33"/>
    </row>
    <row r="2189" spans="1:21" s="3" customFormat="1" ht="15">
      <c r="A2189" s="465"/>
      <c r="B2189" s="458"/>
      <c r="C2189" s="458"/>
      <c r="D2189" s="458"/>
      <c r="E2189" s="458"/>
      <c r="F2189" s="458"/>
      <c r="G2189" s="458"/>
      <c r="H2189" s="458"/>
      <c r="I2189" s="114" t="s">
        <v>264</v>
      </c>
      <c r="J2189" s="461"/>
      <c r="K2189" s="115" t="s">
        <v>114</v>
      </c>
      <c r="L2189" s="115"/>
      <c r="M2189" s="115"/>
      <c r="N2189" s="116">
        <f>N2190</f>
        <v>0</v>
      </c>
      <c r="O2189" s="116">
        <f t="shared" ref="O2189:Q2189" si="1382">O2190</f>
        <v>18.031627109999999</v>
      </c>
      <c r="P2189" s="116">
        <f t="shared" si="1382"/>
        <v>0</v>
      </c>
      <c r="Q2189" s="116">
        <f t="shared" si="1382"/>
        <v>4.8979999999999997</v>
      </c>
      <c r="R2189" s="131">
        <f t="shared" si="1377"/>
        <v>22.929627109999998</v>
      </c>
      <c r="S2189" s="72"/>
    </row>
    <row r="2190" spans="1:21" s="3" customFormat="1" ht="15">
      <c r="A2190" s="465"/>
      <c r="B2190" s="458"/>
      <c r="C2190" s="458"/>
      <c r="D2190" s="458"/>
      <c r="E2190" s="458"/>
      <c r="F2190" s="458"/>
      <c r="G2190" s="458"/>
      <c r="H2190" s="458"/>
      <c r="I2190" s="52" t="s">
        <v>25</v>
      </c>
      <c r="J2190" s="461"/>
      <c r="K2190" s="80" t="s">
        <v>26</v>
      </c>
      <c r="L2190" s="322"/>
      <c r="M2190" s="322"/>
      <c r="N2190" s="117">
        <v>0</v>
      </c>
      <c r="O2190" s="117">
        <v>18.031627109999999</v>
      </c>
      <c r="P2190" s="117">
        <v>0</v>
      </c>
      <c r="Q2190" s="117">
        <v>4.8979999999999997</v>
      </c>
      <c r="R2190" s="131">
        <f t="shared" si="1377"/>
        <v>22.929627109999998</v>
      </c>
      <c r="S2190" s="33"/>
    </row>
    <row r="2191" spans="1:21" s="3" customFormat="1" ht="25.5">
      <c r="A2191" s="465"/>
      <c r="B2191" s="458"/>
      <c r="C2191" s="458"/>
      <c r="D2191" s="458"/>
      <c r="E2191" s="458"/>
      <c r="F2191" s="458"/>
      <c r="G2191" s="458"/>
      <c r="H2191" s="458"/>
      <c r="I2191" s="125" t="s">
        <v>265</v>
      </c>
      <c r="J2191" s="461"/>
      <c r="K2191" s="115" t="s">
        <v>39</v>
      </c>
      <c r="L2191" s="115"/>
      <c r="M2191" s="115"/>
      <c r="N2191" s="116">
        <f>N2192+N2193</f>
        <v>0</v>
      </c>
      <c r="O2191" s="116">
        <f t="shared" ref="O2191:Q2191" si="1383">O2192+O2193</f>
        <v>646.10851391000006</v>
      </c>
      <c r="P2191" s="116">
        <f t="shared" si="1383"/>
        <v>470.08455154000001</v>
      </c>
      <c r="Q2191" s="116">
        <f t="shared" si="1383"/>
        <v>608.10616784000001</v>
      </c>
      <c r="R2191" s="131">
        <f t="shared" si="1377"/>
        <v>1724.2992332900003</v>
      </c>
      <c r="S2191" s="33"/>
    </row>
    <row r="2192" spans="1:21" s="3" customFormat="1" ht="25.5">
      <c r="A2192" s="465"/>
      <c r="B2192" s="458"/>
      <c r="C2192" s="458"/>
      <c r="D2192" s="458"/>
      <c r="E2192" s="458"/>
      <c r="F2192" s="458"/>
      <c r="G2192" s="458"/>
      <c r="H2192" s="458"/>
      <c r="I2192" s="119" t="s">
        <v>34</v>
      </c>
      <c r="J2192" s="461"/>
      <c r="K2192" s="80" t="s">
        <v>35</v>
      </c>
      <c r="L2192" s="322"/>
      <c r="M2192" s="322"/>
      <c r="N2192" s="117">
        <v>0</v>
      </c>
      <c r="O2192" s="117">
        <v>0</v>
      </c>
      <c r="P2192" s="117">
        <v>0</v>
      </c>
      <c r="Q2192" s="117">
        <v>39.036757000000001</v>
      </c>
      <c r="R2192" s="131">
        <f t="shared" si="1377"/>
        <v>39.036757000000001</v>
      </c>
      <c r="S2192" s="33"/>
    </row>
    <row r="2193" spans="1:19" s="3" customFormat="1" ht="15">
      <c r="A2193" s="465"/>
      <c r="B2193" s="458"/>
      <c r="C2193" s="458"/>
      <c r="D2193" s="458"/>
      <c r="E2193" s="458"/>
      <c r="F2193" s="458"/>
      <c r="G2193" s="458"/>
      <c r="H2193" s="458"/>
      <c r="I2193" s="52" t="s">
        <v>25</v>
      </c>
      <c r="J2193" s="461"/>
      <c r="K2193" s="80" t="s">
        <v>26</v>
      </c>
      <c r="L2193" s="322"/>
      <c r="M2193" s="322"/>
      <c r="N2193" s="117">
        <v>0</v>
      </c>
      <c r="O2193" s="117">
        <v>646.10851391000006</v>
      </c>
      <c r="P2193" s="117">
        <v>470.08455154000001</v>
      </c>
      <c r="Q2193" s="117">
        <v>569.06941084000005</v>
      </c>
      <c r="R2193" s="131">
        <f t="shared" si="1377"/>
        <v>1685.2624762900002</v>
      </c>
      <c r="S2193" s="33"/>
    </row>
    <row r="2194" spans="1:19" s="3" customFormat="1" ht="25.5">
      <c r="A2194" s="465"/>
      <c r="B2194" s="458"/>
      <c r="C2194" s="458"/>
      <c r="D2194" s="458"/>
      <c r="E2194" s="458"/>
      <c r="F2194" s="458"/>
      <c r="G2194" s="458"/>
      <c r="H2194" s="458"/>
      <c r="I2194" s="125" t="s">
        <v>266</v>
      </c>
      <c r="J2194" s="461"/>
      <c r="K2194" s="115" t="s">
        <v>57</v>
      </c>
      <c r="L2194" s="115"/>
      <c r="M2194" s="115"/>
      <c r="N2194" s="116">
        <f t="shared" ref="N2194:Q2196" si="1384">N2195</f>
        <v>0</v>
      </c>
      <c r="O2194" s="116">
        <f t="shared" si="1384"/>
        <v>936.97146779000002</v>
      </c>
      <c r="P2194" s="116">
        <f t="shared" si="1384"/>
        <v>0</v>
      </c>
      <c r="Q2194" s="116">
        <f t="shared" si="1384"/>
        <v>0</v>
      </c>
      <c r="R2194" s="131">
        <f t="shared" si="1377"/>
        <v>936.97146779000002</v>
      </c>
      <c r="S2194" s="33"/>
    </row>
    <row r="2195" spans="1:19" s="3" customFormat="1" ht="15">
      <c r="A2195" s="465"/>
      <c r="B2195" s="458"/>
      <c r="C2195" s="458"/>
      <c r="D2195" s="458"/>
      <c r="E2195" s="458"/>
      <c r="F2195" s="458"/>
      <c r="G2195" s="458"/>
      <c r="H2195" s="458"/>
      <c r="I2195" s="119" t="s">
        <v>25</v>
      </c>
      <c r="J2195" s="461"/>
      <c r="K2195" s="80" t="s">
        <v>26</v>
      </c>
      <c r="L2195" s="322"/>
      <c r="M2195" s="322"/>
      <c r="N2195" s="117">
        <v>0</v>
      </c>
      <c r="O2195" s="117">
        <v>936.97146779000002</v>
      </c>
      <c r="P2195" s="117">
        <v>0</v>
      </c>
      <c r="Q2195" s="117">
        <v>0</v>
      </c>
      <c r="R2195" s="131">
        <f t="shared" si="1377"/>
        <v>936.97146779000002</v>
      </c>
      <c r="S2195" s="33"/>
    </row>
    <row r="2196" spans="1:19" s="3" customFormat="1" ht="25.5">
      <c r="A2196" s="465"/>
      <c r="B2196" s="458"/>
      <c r="C2196" s="458"/>
      <c r="D2196" s="458"/>
      <c r="E2196" s="458"/>
      <c r="F2196" s="458"/>
      <c r="G2196" s="458"/>
      <c r="H2196" s="458"/>
      <c r="I2196" s="114" t="s">
        <v>267</v>
      </c>
      <c r="J2196" s="461"/>
      <c r="K2196" s="115" t="s">
        <v>217</v>
      </c>
      <c r="L2196" s="115"/>
      <c r="M2196" s="115"/>
      <c r="N2196" s="116">
        <f t="shared" si="1384"/>
        <v>0</v>
      </c>
      <c r="O2196" s="116">
        <f>O2197</f>
        <v>4.0414399999999997</v>
      </c>
      <c r="P2196" s="116">
        <f t="shared" si="1384"/>
        <v>5.5326639999999996</v>
      </c>
      <c r="Q2196" s="116">
        <f t="shared" si="1384"/>
        <v>0</v>
      </c>
      <c r="R2196" s="131">
        <f t="shared" si="1377"/>
        <v>9.5741039999999984</v>
      </c>
      <c r="S2196" s="33"/>
    </row>
    <row r="2197" spans="1:19" s="3" customFormat="1" ht="15">
      <c r="A2197" s="465"/>
      <c r="B2197" s="458"/>
      <c r="C2197" s="458"/>
      <c r="D2197" s="458"/>
      <c r="E2197" s="458"/>
      <c r="F2197" s="458"/>
      <c r="G2197" s="458"/>
      <c r="H2197" s="458"/>
      <c r="I2197" s="119" t="s">
        <v>25</v>
      </c>
      <c r="J2197" s="461"/>
      <c r="K2197" s="80" t="s">
        <v>26</v>
      </c>
      <c r="L2197" s="322"/>
      <c r="M2197" s="322"/>
      <c r="N2197" s="117">
        <v>0</v>
      </c>
      <c r="O2197" s="117">
        <v>4.0414399999999997</v>
      </c>
      <c r="P2197" s="117">
        <v>5.5326639999999996</v>
      </c>
      <c r="Q2197" s="117">
        <v>0</v>
      </c>
      <c r="R2197" s="131">
        <f t="shared" si="1377"/>
        <v>9.5741039999999984</v>
      </c>
      <c r="S2197" s="33"/>
    </row>
    <row r="2198" spans="1:19" s="3" customFormat="1" ht="71.25" customHeight="1">
      <c r="A2198" s="465"/>
      <c r="B2198" s="458"/>
      <c r="C2198" s="458"/>
      <c r="D2198" s="458"/>
      <c r="E2198" s="458"/>
      <c r="F2198" s="458"/>
      <c r="G2198" s="458"/>
      <c r="H2198" s="458"/>
      <c r="I2198" s="114" t="s">
        <v>176</v>
      </c>
      <c r="J2198" s="462"/>
      <c r="K2198" s="115" t="s">
        <v>234</v>
      </c>
      <c r="L2198" s="115"/>
      <c r="M2198" s="115"/>
      <c r="N2198" s="116">
        <v>0</v>
      </c>
      <c r="O2198" s="116">
        <v>49.051000000000002</v>
      </c>
      <c r="P2198" s="116">
        <v>0</v>
      </c>
      <c r="Q2198" s="116">
        <v>7.8602213000000001</v>
      </c>
      <c r="R2198" s="131">
        <f t="shared" si="1377"/>
        <v>56.911221300000001</v>
      </c>
      <c r="S2198" s="33"/>
    </row>
    <row r="2199" spans="1:19" s="3" customFormat="1" ht="15">
      <c r="A2199" s="464">
        <v>2</v>
      </c>
      <c r="B2199" s="457" t="s">
        <v>268</v>
      </c>
      <c r="C2199" s="458"/>
      <c r="D2199" s="458"/>
      <c r="E2199" s="458"/>
      <c r="F2199" s="458"/>
      <c r="G2199" s="458"/>
      <c r="H2199" s="458"/>
      <c r="I2199" s="174" t="s">
        <v>22</v>
      </c>
      <c r="J2199" s="460">
        <v>120</v>
      </c>
      <c r="K2199" s="180"/>
      <c r="L2199" s="180"/>
      <c r="M2199" s="180"/>
      <c r="N2199" s="181">
        <f>N2200+N2202</f>
        <v>0</v>
      </c>
      <c r="O2199" s="181">
        <f t="shared" ref="O2199:Q2199" si="1385">O2200+O2202</f>
        <v>587.18748300000004</v>
      </c>
      <c r="P2199" s="181">
        <f t="shared" si="1385"/>
        <v>2076.2329999999997</v>
      </c>
      <c r="Q2199" s="181">
        <f t="shared" si="1385"/>
        <v>1569.6646369999999</v>
      </c>
      <c r="R2199" s="43">
        <f t="shared" si="1377"/>
        <v>4233.0851199999997</v>
      </c>
      <c r="S2199" s="41"/>
    </row>
    <row r="2200" spans="1:19" s="3" customFormat="1" ht="25.5">
      <c r="A2200" s="465"/>
      <c r="B2200" s="458"/>
      <c r="C2200" s="458"/>
      <c r="D2200" s="458"/>
      <c r="E2200" s="458"/>
      <c r="F2200" s="458"/>
      <c r="G2200" s="458"/>
      <c r="H2200" s="458"/>
      <c r="I2200" s="114" t="s">
        <v>263</v>
      </c>
      <c r="J2200" s="461"/>
      <c r="K2200" s="115" t="s">
        <v>24</v>
      </c>
      <c r="L2200" s="115"/>
      <c r="M2200" s="115"/>
      <c r="N2200" s="116">
        <f>N2201</f>
        <v>0</v>
      </c>
      <c r="O2200" s="116">
        <f t="shared" ref="O2200:Q2200" si="1386">O2201</f>
        <v>534.00309400000003</v>
      </c>
      <c r="P2200" s="116">
        <f t="shared" si="1386"/>
        <v>1996.0360089999999</v>
      </c>
      <c r="Q2200" s="116">
        <f t="shared" si="1386"/>
        <v>1567.2734869999999</v>
      </c>
      <c r="R2200" s="131">
        <f t="shared" si="1377"/>
        <v>4097.3125899999995</v>
      </c>
      <c r="S2200" s="33"/>
    </row>
    <row r="2201" spans="1:19" s="3" customFormat="1" ht="15">
      <c r="A2201" s="465"/>
      <c r="B2201" s="458"/>
      <c r="C2201" s="458"/>
      <c r="D2201" s="458"/>
      <c r="E2201" s="458"/>
      <c r="F2201" s="458"/>
      <c r="G2201" s="458"/>
      <c r="H2201" s="458"/>
      <c r="I2201" s="52" t="s">
        <v>25</v>
      </c>
      <c r="J2201" s="461"/>
      <c r="K2201" s="80" t="s">
        <v>26</v>
      </c>
      <c r="L2201" s="322"/>
      <c r="M2201" s="322"/>
      <c r="N2201" s="117">
        <v>0</v>
      </c>
      <c r="O2201" s="117">
        <v>534.00309400000003</v>
      </c>
      <c r="P2201" s="117">
        <v>1996.0360089999999</v>
      </c>
      <c r="Q2201" s="117">
        <v>1567.2734869999999</v>
      </c>
      <c r="R2201" s="131">
        <f t="shared" si="1377"/>
        <v>4097.3125899999995</v>
      </c>
      <c r="S2201" s="33"/>
    </row>
    <row r="2202" spans="1:19" s="3" customFormat="1" ht="38.25">
      <c r="A2202" s="465"/>
      <c r="B2202" s="458"/>
      <c r="C2202" s="458"/>
      <c r="D2202" s="458"/>
      <c r="E2202" s="458"/>
      <c r="F2202" s="458"/>
      <c r="G2202" s="458"/>
      <c r="H2202" s="458"/>
      <c r="I2202" s="114" t="s">
        <v>43</v>
      </c>
      <c r="J2202" s="461"/>
      <c r="K2202" s="115" t="s">
        <v>52</v>
      </c>
      <c r="L2202" s="115"/>
      <c r="M2202" s="115"/>
      <c r="N2202" s="116">
        <f>N2203</f>
        <v>0</v>
      </c>
      <c r="O2202" s="116">
        <f t="shared" ref="O2202:Q2202" si="1387">O2203</f>
        <v>53.184389000000003</v>
      </c>
      <c r="P2202" s="116">
        <f t="shared" si="1387"/>
        <v>80.196990999999997</v>
      </c>
      <c r="Q2202" s="116">
        <f t="shared" si="1387"/>
        <v>2.3911500000000001</v>
      </c>
      <c r="R2202" s="131">
        <f t="shared" si="1377"/>
        <v>135.77253000000002</v>
      </c>
      <c r="S2202" s="33"/>
    </row>
    <row r="2203" spans="1:19" s="3" customFormat="1" ht="15">
      <c r="A2203" s="466"/>
      <c r="B2203" s="459"/>
      <c r="C2203" s="459"/>
      <c r="D2203" s="459"/>
      <c r="E2203" s="459"/>
      <c r="F2203" s="459"/>
      <c r="G2203" s="459"/>
      <c r="H2203" s="459"/>
      <c r="I2203" s="52" t="s">
        <v>25</v>
      </c>
      <c r="J2203" s="462"/>
      <c r="K2203" s="80" t="s">
        <v>26</v>
      </c>
      <c r="L2203" s="322"/>
      <c r="M2203" s="322"/>
      <c r="N2203" s="117">
        <v>0</v>
      </c>
      <c r="O2203" s="117">
        <v>53.184389000000003</v>
      </c>
      <c r="P2203" s="117">
        <v>80.196990999999997</v>
      </c>
      <c r="Q2203" s="117">
        <v>2.3911500000000001</v>
      </c>
      <c r="R2203" s="131">
        <f t="shared" si="1377"/>
        <v>135.77253000000002</v>
      </c>
      <c r="S2203" s="33"/>
    </row>
    <row r="2204" spans="1:19" s="9" customFormat="1" ht="15">
      <c r="A2204" s="263"/>
      <c r="B2204" s="264" t="s">
        <v>492</v>
      </c>
      <c r="C2204" s="264"/>
      <c r="D2204" s="264"/>
      <c r="E2204" s="264">
        <v>4</v>
      </c>
      <c r="F2204" s="265"/>
      <c r="G2204" s="265"/>
      <c r="H2204" s="265"/>
      <c r="I2204" s="268"/>
      <c r="J2204" s="269"/>
      <c r="K2204" s="270"/>
      <c r="L2204" s="272">
        <f t="shared" ref="L2204:Q2204" si="1388">L1786+L2185+L2141+L2170</f>
        <v>0</v>
      </c>
      <c r="M2204" s="272">
        <f t="shared" si="1388"/>
        <v>0</v>
      </c>
      <c r="N2204" s="272">
        <f t="shared" si="1388"/>
        <v>0</v>
      </c>
      <c r="O2204" s="272">
        <f t="shared" si="1388"/>
        <v>9559.0677407300009</v>
      </c>
      <c r="P2204" s="272">
        <f t="shared" si="1388"/>
        <v>23776.549155449997</v>
      </c>
      <c r="Q2204" s="272">
        <f t="shared" si="1388"/>
        <v>22693.780849520001</v>
      </c>
      <c r="R2204" s="271">
        <f>N2204+O2204+P2204+Q2204</f>
        <v>56029.3977457</v>
      </c>
      <c r="S2204" s="276"/>
    </row>
    <row r="2205" spans="1:19" s="9" customFormat="1" ht="15">
      <c r="A2205" s="266"/>
      <c r="B2205" s="267" t="s">
        <v>493</v>
      </c>
      <c r="C2205" s="553" t="s">
        <v>516</v>
      </c>
      <c r="D2205" s="554"/>
      <c r="E2205" s="554"/>
      <c r="F2205" s="554"/>
      <c r="G2205" s="554"/>
      <c r="H2205" s="554"/>
      <c r="I2205" s="555"/>
      <c r="J2205" s="273"/>
      <c r="K2205" s="274"/>
      <c r="L2205" s="275">
        <f t="shared" ref="L2205:Q2205" si="1389">L2204+L1784+L356+L946</f>
        <v>0</v>
      </c>
      <c r="M2205" s="275">
        <f t="shared" si="1389"/>
        <v>0</v>
      </c>
      <c r="N2205" s="275">
        <f t="shared" si="1389"/>
        <v>223.94199999999998</v>
      </c>
      <c r="O2205" s="275">
        <f t="shared" si="1389"/>
        <v>129376.14733072999</v>
      </c>
      <c r="P2205" s="275">
        <f t="shared" si="1389"/>
        <v>183467.40909658</v>
      </c>
      <c r="Q2205" s="275">
        <f t="shared" si="1389"/>
        <v>202020.97381567</v>
      </c>
      <c r="R2205" s="275">
        <f>Q2205+P2205+O2205+N2205</f>
        <v>515088.47224297997</v>
      </c>
      <c r="S2205" s="277"/>
    </row>
    <row r="2206" spans="1:19" s="9" customFormat="1">
      <c r="A2206" s="13"/>
      <c r="B2206" s="14"/>
      <c r="C2206" s="13"/>
      <c r="D2206" s="13"/>
      <c r="E2206" s="15"/>
      <c r="F2206" s="13"/>
      <c r="G2206" s="13"/>
      <c r="H2206" s="13"/>
      <c r="I2206" s="16"/>
      <c r="J2206" s="13"/>
      <c r="K2206" s="17"/>
      <c r="L2206" s="17"/>
      <c r="M2206" s="17"/>
      <c r="N2206" s="18"/>
      <c r="O2206" s="18"/>
      <c r="P2206" s="18"/>
      <c r="Q2206" s="18"/>
      <c r="R2206" s="20"/>
      <c r="S2206" s="13"/>
    </row>
    <row r="2207" spans="1:19" s="9" customFormat="1">
      <c r="A2207" s="13"/>
      <c r="B2207" s="14"/>
      <c r="C2207" s="13"/>
      <c r="D2207" s="13"/>
      <c r="E2207" s="15"/>
      <c r="F2207" s="13"/>
      <c r="G2207" s="13"/>
      <c r="H2207" s="13"/>
      <c r="I2207" s="16"/>
      <c r="J2207" s="13"/>
      <c r="K2207" s="17"/>
      <c r="L2207" s="17"/>
      <c r="M2207" s="17"/>
      <c r="N2207" s="18"/>
      <c r="O2207" s="18"/>
      <c r="P2207" s="18"/>
      <c r="Q2207" s="18"/>
      <c r="R2207" s="20"/>
      <c r="S2207" s="13"/>
    </row>
    <row r="2208" spans="1:19" s="9" customFormat="1">
      <c r="A2208" s="13"/>
      <c r="B2208" s="14"/>
      <c r="C2208" s="13"/>
      <c r="D2208" s="13"/>
      <c r="E2208" s="15"/>
      <c r="F2208" s="13"/>
      <c r="G2208" s="13"/>
      <c r="H2208" s="13"/>
      <c r="I2208" s="16"/>
      <c r="J2208" s="13"/>
      <c r="K2208" s="17"/>
      <c r="L2208" s="17"/>
      <c r="M2208" s="17"/>
      <c r="N2208" s="18"/>
      <c r="O2208" s="18"/>
      <c r="P2208" s="18"/>
      <c r="Q2208" s="19"/>
      <c r="R2208" s="20"/>
      <c r="S2208" s="13"/>
    </row>
    <row r="2209" spans="1:19" s="9" customFormat="1">
      <c r="A2209" s="13"/>
      <c r="B2209" s="14"/>
      <c r="C2209" s="13"/>
      <c r="D2209" s="13"/>
      <c r="E2209" s="15"/>
      <c r="F2209" s="13"/>
      <c r="G2209" s="13"/>
      <c r="H2209" s="13"/>
      <c r="I2209" s="16"/>
      <c r="J2209" s="13"/>
      <c r="K2209" s="17"/>
      <c r="L2209" s="17"/>
      <c r="M2209" s="17"/>
      <c r="N2209" s="18"/>
      <c r="O2209" s="18"/>
      <c r="P2209" s="18"/>
      <c r="Q2209" s="19"/>
      <c r="R2209" s="20"/>
      <c r="S2209" s="13"/>
    </row>
    <row r="2210" spans="1:19" s="9" customFormat="1">
      <c r="A2210" s="13"/>
      <c r="B2210" s="14"/>
      <c r="C2210" s="13"/>
      <c r="D2210" s="13"/>
      <c r="E2210" s="15"/>
      <c r="F2210" s="13"/>
      <c r="G2210" s="13"/>
      <c r="H2210" s="13"/>
      <c r="I2210" s="16"/>
      <c r="J2210" s="13"/>
      <c r="K2210" s="17"/>
      <c r="L2210" s="17"/>
      <c r="M2210" s="17"/>
      <c r="N2210" s="18"/>
      <c r="O2210" s="18"/>
      <c r="P2210" s="18"/>
      <c r="Q2210" s="19"/>
      <c r="R2210" s="20"/>
      <c r="S2210" s="13"/>
    </row>
    <row r="2211" spans="1:19" s="9" customFormat="1">
      <c r="A2211" s="13"/>
      <c r="B2211" s="14"/>
      <c r="C2211" s="13"/>
      <c r="D2211" s="13"/>
      <c r="E2211" s="15"/>
      <c r="F2211" s="13"/>
      <c r="G2211" s="13"/>
      <c r="H2211" s="13"/>
      <c r="I2211" s="16"/>
      <c r="J2211" s="13"/>
      <c r="K2211" s="17"/>
      <c r="L2211" s="17"/>
      <c r="M2211" s="17"/>
      <c r="N2211" s="18"/>
      <c r="O2211" s="18"/>
      <c r="P2211" s="18"/>
      <c r="Q2211" s="19"/>
      <c r="R2211" s="20"/>
      <c r="S2211" s="13"/>
    </row>
    <row r="2212" spans="1:19" s="9" customFormat="1">
      <c r="A2212" s="13"/>
      <c r="B2212" s="14"/>
      <c r="C2212" s="13"/>
      <c r="D2212" s="13"/>
      <c r="E2212" s="15"/>
      <c r="F2212" s="13"/>
      <c r="G2212" s="13"/>
      <c r="H2212" s="13"/>
      <c r="I2212" s="16"/>
      <c r="J2212" s="13"/>
      <c r="K2212" s="17"/>
      <c r="L2212" s="17"/>
      <c r="M2212" s="17"/>
      <c r="N2212" s="18"/>
      <c r="O2212" s="18"/>
      <c r="P2212" s="18"/>
      <c r="Q2212" s="19"/>
      <c r="R2212" s="20"/>
      <c r="S2212" s="13"/>
    </row>
    <row r="2213" spans="1:19" s="9" customFormat="1">
      <c r="A2213" s="13"/>
      <c r="B2213" s="14"/>
      <c r="C2213" s="13"/>
      <c r="D2213" s="13"/>
      <c r="E2213" s="15"/>
      <c r="F2213" s="13"/>
      <c r="G2213" s="13"/>
      <c r="H2213" s="13"/>
      <c r="I2213" s="16"/>
      <c r="J2213" s="13"/>
      <c r="K2213" s="17"/>
      <c r="L2213" s="17"/>
      <c r="M2213" s="17"/>
      <c r="N2213" s="18"/>
      <c r="O2213" s="18"/>
      <c r="P2213" s="18"/>
      <c r="Q2213" s="19"/>
      <c r="R2213" s="20"/>
      <c r="S2213" s="13"/>
    </row>
    <row r="2214" spans="1:19" s="9" customFormat="1">
      <c r="A2214" s="13"/>
      <c r="B2214" s="14"/>
      <c r="C2214" s="13"/>
      <c r="D2214" s="13"/>
      <c r="E2214" s="15"/>
      <c r="F2214" s="13"/>
      <c r="G2214" s="13"/>
      <c r="H2214" s="13"/>
      <c r="I2214" s="16"/>
      <c r="J2214" s="13"/>
      <c r="K2214" s="17"/>
      <c r="L2214" s="17"/>
      <c r="M2214" s="17"/>
      <c r="N2214" s="18"/>
      <c r="O2214" s="18"/>
      <c r="P2214" s="18"/>
      <c r="Q2214" s="19"/>
      <c r="R2214" s="20"/>
      <c r="S2214" s="13"/>
    </row>
    <row r="2215" spans="1:19" s="9" customFormat="1">
      <c r="A2215" s="13"/>
      <c r="B2215" s="14"/>
      <c r="C2215" s="13"/>
      <c r="D2215" s="13"/>
      <c r="E2215" s="15"/>
      <c r="F2215" s="13"/>
      <c r="G2215" s="13"/>
      <c r="H2215" s="13"/>
      <c r="I2215" s="16"/>
      <c r="J2215" s="13"/>
      <c r="K2215" s="17"/>
      <c r="L2215" s="17"/>
      <c r="M2215" s="17"/>
      <c r="N2215" s="18"/>
      <c r="O2215" s="18"/>
      <c r="P2215" s="18"/>
      <c r="Q2215" s="19"/>
      <c r="R2215" s="20"/>
      <c r="S2215" s="13"/>
    </row>
    <row r="2216" spans="1:19" s="9" customFormat="1">
      <c r="A2216" s="13"/>
      <c r="B2216" s="14"/>
      <c r="C2216" s="13"/>
      <c r="D2216" s="13"/>
      <c r="E2216" s="15"/>
      <c r="F2216" s="13"/>
      <c r="G2216" s="13"/>
      <c r="H2216" s="13"/>
      <c r="I2216" s="16"/>
      <c r="J2216" s="13"/>
      <c r="K2216" s="17"/>
      <c r="L2216" s="17"/>
      <c r="M2216" s="17"/>
      <c r="N2216" s="18"/>
      <c r="O2216" s="18"/>
      <c r="P2216" s="18"/>
      <c r="Q2216" s="19"/>
      <c r="R2216" s="20"/>
      <c r="S2216" s="13"/>
    </row>
    <row r="2217" spans="1:19" s="9" customFormat="1">
      <c r="A2217" s="13"/>
      <c r="B2217" s="14"/>
      <c r="C2217" s="13"/>
      <c r="D2217" s="13"/>
      <c r="E2217" s="15"/>
      <c r="F2217" s="13"/>
      <c r="G2217" s="13"/>
      <c r="H2217" s="13"/>
      <c r="I2217" s="16"/>
      <c r="J2217" s="13"/>
      <c r="K2217" s="17"/>
      <c r="L2217" s="17"/>
      <c r="M2217" s="17"/>
      <c r="N2217" s="18"/>
      <c r="O2217" s="18"/>
      <c r="P2217" s="18"/>
      <c r="Q2217" s="19"/>
      <c r="R2217" s="20"/>
      <c r="S2217" s="13"/>
    </row>
    <row r="2218" spans="1:19" s="9" customFormat="1">
      <c r="A2218" s="13"/>
      <c r="B2218" s="14"/>
      <c r="C2218" s="13"/>
      <c r="D2218" s="13"/>
      <c r="E2218" s="15"/>
      <c r="F2218" s="13"/>
      <c r="G2218" s="13"/>
      <c r="H2218" s="13"/>
      <c r="I2218" s="16"/>
      <c r="J2218" s="13"/>
      <c r="K2218" s="17"/>
      <c r="L2218" s="17"/>
      <c r="M2218" s="17"/>
      <c r="N2218" s="18"/>
      <c r="O2218" s="18"/>
      <c r="P2218" s="18"/>
      <c r="Q2218" s="19"/>
      <c r="R2218" s="20"/>
      <c r="S2218" s="13"/>
    </row>
    <row r="2219" spans="1:19" s="9" customFormat="1">
      <c r="A2219" s="13"/>
      <c r="B2219" s="14"/>
      <c r="C2219" s="13"/>
      <c r="D2219" s="13"/>
      <c r="E2219" s="15"/>
      <c r="F2219" s="13"/>
      <c r="G2219" s="13"/>
      <c r="H2219" s="13"/>
      <c r="I2219" s="16"/>
      <c r="J2219" s="13"/>
      <c r="K2219" s="17"/>
      <c r="L2219" s="17"/>
      <c r="M2219" s="17"/>
      <c r="N2219" s="18"/>
      <c r="O2219" s="18"/>
      <c r="P2219" s="18"/>
      <c r="Q2219" s="19"/>
      <c r="R2219" s="20"/>
      <c r="S2219" s="13"/>
    </row>
    <row r="2220" spans="1:19" s="9" customFormat="1">
      <c r="A2220" s="13"/>
      <c r="B2220" s="14"/>
      <c r="C2220" s="13"/>
      <c r="D2220" s="13"/>
      <c r="E2220" s="15"/>
      <c r="F2220" s="13"/>
      <c r="G2220" s="13"/>
      <c r="H2220" s="13"/>
      <c r="I2220" s="16"/>
      <c r="J2220" s="13"/>
      <c r="K2220" s="17"/>
      <c r="L2220" s="17"/>
      <c r="M2220" s="17"/>
      <c r="N2220" s="18"/>
      <c r="O2220" s="18"/>
      <c r="P2220" s="18"/>
      <c r="Q2220" s="19"/>
      <c r="R2220" s="20"/>
      <c r="S2220" s="13"/>
    </row>
    <row r="2221" spans="1:19" s="9" customFormat="1">
      <c r="A2221" s="13"/>
      <c r="B2221" s="14"/>
      <c r="C2221" s="13"/>
      <c r="D2221" s="13"/>
      <c r="E2221" s="15"/>
      <c r="F2221" s="13"/>
      <c r="G2221" s="13"/>
      <c r="H2221" s="13"/>
      <c r="I2221" s="16"/>
      <c r="J2221" s="13"/>
      <c r="K2221" s="17"/>
      <c r="L2221" s="17"/>
      <c r="M2221" s="17"/>
      <c r="N2221" s="18"/>
      <c r="O2221" s="18"/>
      <c r="P2221" s="18"/>
      <c r="Q2221" s="19"/>
      <c r="R2221" s="20"/>
      <c r="S2221" s="13"/>
    </row>
    <row r="2222" spans="1:19" s="9" customFormat="1">
      <c r="A2222" s="13"/>
      <c r="B2222" s="14"/>
      <c r="C2222" s="13"/>
      <c r="D2222" s="13"/>
      <c r="E2222" s="15"/>
      <c r="F2222" s="13"/>
      <c r="G2222" s="13"/>
      <c r="H2222" s="13"/>
      <c r="I2222" s="16"/>
      <c r="J2222" s="13"/>
      <c r="K2222" s="17"/>
      <c r="L2222" s="17"/>
      <c r="M2222" s="17"/>
      <c r="N2222" s="18"/>
      <c r="O2222" s="18"/>
      <c r="P2222" s="18"/>
      <c r="Q2222" s="19"/>
      <c r="R2222" s="20"/>
      <c r="S2222" s="13"/>
    </row>
    <row r="2223" spans="1:19" s="9" customFormat="1">
      <c r="A2223" s="13"/>
      <c r="B2223" s="14"/>
      <c r="C2223" s="13"/>
      <c r="D2223" s="13"/>
      <c r="E2223" s="15"/>
      <c r="F2223" s="13"/>
      <c r="G2223" s="13"/>
      <c r="H2223" s="13"/>
      <c r="I2223" s="16"/>
      <c r="J2223" s="13"/>
      <c r="K2223" s="17"/>
      <c r="L2223" s="17"/>
      <c r="M2223" s="17"/>
      <c r="N2223" s="18"/>
      <c r="O2223" s="18"/>
      <c r="P2223" s="18"/>
      <c r="Q2223" s="19"/>
      <c r="R2223" s="20"/>
      <c r="S2223" s="13"/>
    </row>
    <row r="2224" spans="1:19" s="9" customFormat="1">
      <c r="A2224" s="13"/>
      <c r="B2224" s="14"/>
      <c r="C2224" s="13"/>
      <c r="D2224" s="13"/>
      <c r="E2224" s="15"/>
      <c r="F2224" s="13"/>
      <c r="G2224" s="13"/>
      <c r="H2224" s="13"/>
      <c r="I2224" s="16"/>
      <c r="J2224" s="13"/>
      <c r="K2224" s="17"/>
      <c r="L2224" s="17"/>
      <c r="M2224" s="17"/>
      <c r="N2224" s="18"/>
      <c r="O2224" s="18"/>
      <c r="P2224" s="18"/>
      <c r="Q2224" s="19"/>
      <c r="R2224" s="20"/>
      <c r="S2224" s="13"/>
    </row>
    <row r="2225" spans="1:22" s="9" customFormat="1">
      <c r="A2225" s="13"/>
      <c r="B2225" s="14"/>
      <c r="C2225" s="13"/>
      <c r="D2225" s="13"/>
      <c r="E2225" s="15"/>
      <c r="F2225" s="13"/>
      <c r="G2225" s="13"/>
      <c r="H2225" s="13"/>
      <c r="I2225" s="16"/>
      <c r="J2225" s="13"/>
      <c r="K2225" s="17"/>
      <c r="L2225" s="17"/>
      <c r="M2225" s="17"/>
      <c r="N2225" s="18"/>
      <c r="O2225" s="18"/>
      <c r="P2225" s="18"/>
      <c r="Q2225" s="19"/>
      <c r="R2225" s="20"/>
      <c r="S2225" s="13"/>
    </row>
    <row r="2226" spans="1:22" s="9" customFormat="1">
      <c r="A2226" s="13"/>
      <c r="B2226" s="14"/>
      <c r="C2226" s="13"/>
      <c r="D2226" s="13"/>
      <c r="E2226" s="15"/>
      <c r="F2226" s="13"/>
      <c r="G2226" s="13"/>
      <c r="H2226" s="13"/>
      <c r="I2226" s="16"/>
      <c r="J2226" s="13"/>
      <c r="K2226" s="17"/>
      <c r="L2226" s="17"/>
      <c r="M2226" s="17"/>
      <c r="N2226" s="18"/>
      <c r="O2226" s="18"/>
      <c r="P2226" s="18"/>
      <c r="Q2226" s="19"/>
      <c r="R2226" s="20"/>
      <c r="S2226" s="13"/>
    </row>
    <row r="2227" spans="1:22" s="9" customFormat="1">
      <c r="A2227" s="13"/>
      <c r="B2227" s="14"/>
      <c r="C2227" s="13"/>
      <c r="D2227" s="13"/>
      <c r="E2227" s="15"/>
      <c r="F2227" s="13"/>
      <c r="G2227" s="13"/>
      <c r="H2227" s="13"/>
      <c r="I2227" s="16"/>
      <c r="J2227" s="13"/>
      <c r="K2227" s="17"/>
      <c r="L2227" s="17"/>
      <c r="M2227" s="17"/>
      <c r="N2227" s="18"/>
      <c r="O2227" s="18"/>
      <c r="P2227" s="18"/>
      <c r="Q2227" s="19"/>
      <c r="R2227" s="20"/>
      <c r="S2227" s="13"/>
    </row>
    <row r="2228" spans="1:22" s="9" customFormat="1">
      <c r="A2228" s="13"/>
      <c r="B2228" s="14"/>
      <c r="C2228" s="13"/>
      <c r="D2228" s="13"/>
      <c r="E2228" s="15"/>
      <c r="F2228" s="13"/>
      <c r="G2228" s="13"/>
      <c r="H2228" s="13"/>
      <c r="I2228" s="16"/>
      <c r="J2228" s="13"/>
      <c r="K2228" s="17"/>
      <c r="L2228" s="17"/>
      <c r="M2228" s="17"/>
      <c r="N2228" s="18"/>
      <c r="O2228" s="18"/>
      <c r="P2228" s="18"/>
      <c r="Q2228" s="19"/>
      <c r="R2228" s="20"/>
      <c r="S2228" s="13"/>
    </row>
    <row r="2229" spans="1:22" s="9" customFormat="1">
      <c r="A2229" s="13"/>
      <c r="B2229" s="14"/>
      <c r="C2229" s="13"/>
      <c r="D2229" s="13"/>
      <c r="E2229" s="15"/>
      <c r="F2229" s="13"/>
      <c r="G2229" s="13"/>
      <c r="H2229" s="13"/>
      <c r="I2229" s="16"/>
      <c r="J2229" s="13"/>
      <c r="K2229" s="17"/>
      <c r="L2229" s="17"/>
      <c r="M2229" s="17"/>
      <c r="N2229" s="18"/>
      <c r="O2229" s="18"/>
      <c r="P2229" s="18"/>
      <c r="Q2229" s="19"/>
      <c r="R2229" s="20"/>
      <c r="S2229" s="13"/>
    </row>
    <row r="2230" spans="1:22" s="9" customFormat="1">
      <c r="A2230" s="13"/>
      <c r="B2230" s="14"/>
      <c r="C2230" s="13"/>
      <c r="D2230" s="13"/>
      <c r="E2230" s="15"/>
      <c r="F2230" s="13"/>
      <c r="G2230" s="13"/>
      <c r="H2230" s="13"/>
      <c r="I2230" s="16"/>
      <c r="J2230" s="13"/>
      <c r="K2230" s="17"/>
      <c r="L2230" s="17"/>
      <c r="M2230" s="17"/>
      <c r="N2230" s="18"/>
      <c r="O2230" s="18"/>
      <c r="P2230" s="18"/>
      <c r="Q2230" s="19"/>
      <c r="R2230" s="20"/>
      <c r="S2230" s="13"/>
    </row>
    <row r="2231" spans="1:22" s="9" customFormat="1">
      <c r="A2231" s="13"/>
      <c r="B2231" s="14"/>
      <c r="C2231" s="13"/>
      <c r="D2231" s="13"/>
      <c r="E2231" s="15"/>
      <c r="F2231" s="13"/>
      <c r="G2231" s="13"/>
      <c r="H2231" s="13"/>
      <c r="I2231" s="16"/>
      <c r="J2231" s="13"/>
      <c r="K2231" s="17"/>
      <c r="L2231" s="17"/>
      <c r="M2231" s="17"/>
      <c r="N2231" s="18"/>
      <c r="O2231" s="18"/>
      <c r="P2231" s="18"/>
      <c r="Q2231" s="19"/>
      <c r="R2231" s="20"/>
      <c r="S2231" s="13"/>
    </row>
    <row r="2232" spans="1:22" s="9" customFormat="1">
      <c r="A2232" s="13"/>
      <c r="B2232" s="14"/>
      <c r="C2232" s="13"/>
      <c r="D2232" s="13"/>
      <c r="E2232" s="15"/>
      <c r="F2232" s="13"/>
      <c r="G2232" s="13"/>
      <c r="H2232" s="13"/>
      <c r="I2232" s="16"/>
      <c r="J2232" s="13"/>
      <c r="K2232" s="17"/>
      <c r="L2232" s="17"/>
      <c r="M2232" s="17"/>
      <c r="N2232" s="18"/>
      <c r="O2232" s="18"/>
      <c r="P2232" s="18"/>
      <c r="Q2232" s="19"/>
      <c r="R2232" s="20"/>
      <c r="S2232" s="13"/>
    </row>
    <row r="2233" spans="1:22" s="9" customFormat="1">
      <c r="A2233" s="13"/>
      <c r="B2233" s="14"/>
      <c r="C2233" s="13"/>
      <c r="D2233" s="13"/>
      <c r="E2233" s="15"/>
      <c r="F2233" s="13"/>
      <c r="G2233" s="13"/>
      <c r="H2233" s="13"/>
      <c r="I2233" s="16"/>
      <c r="J2233" s="13"/>
      <c r="K2233" s="17"/>
      <c r="L2233" s="17"/>
      <c r="M2233" s="17"/>
      <c r="N2233" s="18"/>
      <c r="O2233" s="18"/>
      <c r="P2233" s="18"/>
      <c r="Q2233" s="19"/>
      <c r="R2233" s="20"/>
      <c r="S2233" s="13"/>
    </row>
    <row r="2234" spans="1:22" s="5" customFormat="1" ht="38.25" customHeight="1">
      <c r="A2234" s="13"/>
      <c r="B2234" s="14"/>
      <c r="C2234" s="13"/>
      <c r="D2234" s="13"/>
      <c r="E2234" s="15"/>
      <c r="F2234" s="13"/>
      <c r="G2234" s="13"/>
      <c r="H2234" s="13"/>
      <c r="I2234" s="16"/>
      <c r="J2234" s="13"/>
      <c r="K2234" s="17"/>
      <c r="L2234" s="17"/>
      <c r="M2234" s="17"/>
      <c r="N2234" s="18"/>
      <c r="O2234" s="18"/>
      <c r="P2234" s="18"/>
      <c r="Q2234" s="19"/>
      <c r="R2234" s="20"/>
      <c r="S2234" s="13"/>
      <c r="T2234" s="278"/>
      <c r="U2234" s="278"/>
    </row>
    <row r="2235" spans="1:22" s="12" customFormat="1">
      <c r="A2235" s="13"/>
      <c r="B2235" s="14"/>
      <c r="C2235" s="13"/>
      <c r="D2235" s="13"/>
      <c r="E2235" s="15"/>
      <c r="F2235" s="13"/>
      <c r="G2235" s="13"/>
      <c r="H2235" s="13"/>
      <c r="I2235" s="16"/>
      <c r="J2235" s="13"/>
      <c r="K2235" s="17"/>
      <c r="L2235" s="17"/>
      <c r="M2235" s="17"/>
      <c r="N2235" s="18"/>
      <c r="O2235" s="18"/>
      <c r="P2235" s="18"/>
      <c r="Q2235" s="19"/>
      <c r="R2235" s="20"/>
      <c r="S2235" s="13"/>
      <c r="T2235" s="279"/>
      <c r="U2235" s="279"/>
      <c r="V2235" s="279"/>
    </row>
  </sheetData>
  <mergeCells count="761">
    <mergeCell ref="B1248:B1301"/>
    <mergeCell ref="J1248:J1301"/>
    <mergeCell ref="A241:A266"/>
    <mergeCell ref="A267:A273"/>
    <mergeCell ref="A274:A291"/>
    <mergeCell ref="A585:A593"/>
    <mergeCell ref="D359:D593"/>
    <mergeCell ref="E359:E593"/>
    <mergeCell ref="F359:F593"/>
    <mergeCell ref="G359:G593"/>
    <mergeCell ref="H359:H593"/>
    <mergeCell ref="B416:B429"/>
    <mergeCell ref="B432:B434"/>
    <mergeCell ref="B435:B440"/>
    <mergeCell ref="B441:B445"/>
    <mergeCell ref="B446:B452"/>
    <mergeCell ref="B458:B462"/>
    <mergeCell ref="A673:A690"/>
    <mergeCell ref="A691:A711"/>
    <mergeCell ref="A712:A729"/>
    <mergeCell ref="A1044:A1058"/>
    <mergeCell ref="B1044:B1058"/>
    <mergeCell ref="A1248:A1301"/>
    <mergeCell ref="J560:J561"/>
    <mergeCell ref="K560:R561"/>
    <mergeCell ref="B574:B579"/>
    <mergeCell ref="A574:A579"/>
    <mergeCell ref="C359:C593"/>
    <mergeCell ref="B585:B593"/>
    <mergeCell ref="B1167:B1183"/>
    <mergeCell ref="A1167:A1183"/>
    <mergeCell ref="B1199:B1205"/>
    <mergeCell ref="A1199:A1205"/>
    <mergeCell ref="B635:B653"/>
    <mergeCell ref="B654:B672"/>
    <mergeCell ref="B673:B690"/>
    <mergeCell ref="B691:B711"/>
    <mergeCell ref="B480:B489"/>
    <mergeCell ref="B490:B497"/>
    <mergeCell ref="B503:B519"/>
    <mergeCell ref="A498:A502"/>
    <mergeCell ref="I560:I561"/>
    <mergeCell ref="P1:S1"/>
    <mergeCell ref="P3:S3"/>
    <mergeCell ref="A4:S4"/>
    <mergeCell ref="K984:K985"/>
    <mergeCell ref="L984:L985"/>
    <mergeCell ref="M984:M985"/>
    <mergeCell ref="N984:N985"/>
    <mergeCell ref="O984:O985"/>
    <mergeCell ref="P984:P985"/>
    <mergeCell ref="Q984:Q985"/>
    <mergeCell ref="R984:R985"/>
    <mergeCell ref="B453:B457"/>
    <mergeCell ref="A335:A337"/>
    <mergeCell ref="A338:A343"/>
    <mergeCell ref="A344:A347"/>
    <mergeCell ref="A348:A353"/>
    <mergeCell ref="A354:A355"/>
    <mergeCell ref="A520:A526"/>
    <mergeCell ref="A527:A559"/>
    <mergeCell ref="A231:A235"/>
    <mergeCell ref="A236:A240"/>
    <mergeCell ref="A292:A299"/>
    <mergeCell ref="A300:A317"/>
    <mergeCell ref="A318:A329"/>
    <mergeCell ref="S2183:S2184"/>
    <mergeCell ref="L7:L8"/>
    <mergeCell ref="M7:M8"/>
    <mergeCell ref="I2183:I2184"/>
    <mergeCell ref="J2183:J2184"/>
    <mergeCell ref="K2183:R2184"/>
    <mergeCell ref="A463:A469"/>
    <mergeCell ref="A470:A479"/>
    <mergeCell ref="A480:A489"/>
    <mergeCell ref="A490:A497"/>
    <mergeCell ref="A599:A603"/>
    <mergeCell ref="A604:A617"/>
    <mergeCell ref="L2029:L2030"/>
    <mergeCell ref="M2029:M2030"/>
    <mergeCell ref="S2029:S2030"/>
    <mergeCell ref="J2043:J2053"/>
    <mergeCell ref="B2043:B2053"/>
    <mergeCell ref="A2043:A2053"/>
    <mergeCell ref="A503:A519"/>
    <mergeCell ref="P991:P994"/>
    <mergeCell ref="Q991:Q994"/>
    <mergeCell ref="R991:R994"/>
    <mergeCell ref="K991:K994"/>
    <mergeCell ref="A330:A334"/>
    <mergeCell ref="C2205:I2205"/>
    <mergeCell ref="F6:H6"/>
    <mergeCell ref="I6:R6"/>
    <mergeCell ref="I812:S812"/>
    <mergeCell ref="K1783:S1783"/>
    <mergeCell ref="A6:A8"/>
    <mergeCell ref="A359:A365"/>
    <mergeCell ref="A366:A378"/>
    <mergeCell ref="A379:A383"/>
    <mergeCell ref="A384:A392"/>
    <mergeCell ref="A393:A400"/>
    <mergeCell ref="A401:A403"/>
    <mergeCell ref="A404:A410"/>
    <mergeCell ref="A411:A415"/>
    <mergeCell ref="A416:A429"/>
    <mergeCell ref="A432:A434"/>
    <mergeCell ref="A435:A440"/>
    <mergeCell ref="A441:A445"/>
    <mergeCell ref="A446:A452"/>
    <mergeCell ref="A730:A750"/>
    <mergeCell ref="A751:A769"/>
    <mergeCell ref="A1650:A1652"/>
    <mergeCell ref="A1653:A1668"/>
    <mergeCell ref="A1669:A1673"/>
    <mergeCell ref="A11:A22"/>
    <mergeCell ref="A228:A230"/>
    <mergeCell ref="A143:A153"/>
    <mergeCell ref="A154:A165"/>
    <mergeCell ref="A166:A181"/>
    <mergeCell ref="A182:A195"/>
    <mergeCell ref="A196:A208"/>
    <mergeCell ref="A209:A222"/>
    <mergeCell ref="A223:A227"/>
    <mergeCell ref="A24:A25"/>
    <mergeCell ref="A29:A33"/>
    <mergeCell ref="A34:A42"/>
    <mergeCell ref="A43:A55"/>
    <mergeCell ref="A56:A67"/>
    <mergeCell ref="A68:A81"/>
    <mergeCell ref="A2186:A2198"/>
    <mergeCell ref="A2199:A2203"/>
    <mergeCell ref="A1674:A1676"/>
    <mergeCell ref="A1677:A1680"/>
    <mergeCell ref="A1681:A1685"/>
    <mergeCell ref="A1511:A1525"/>
    <mergeCell ref="A1526:A1543"/>
    <mergeCell ref="A1544:A1558"/>
    <mergeCell ref="A1559:A1575"/>
    <mergeCell ref="A1576:A1590"/>
    <mergeCell ref="A1591:A1605"/>
    <mergeCell ref="A1606:A1627"/>
    <mergeCell ref="A1628:A1631"/>
    <mergeCell ref="A1632:A1635"/>
    <mergeCell ref="A1636:A1639"/>
    <mergeCell ref="A1640:A1644"/>
    <mergeCell ref="A1785:S1785"/>
    <mergeCell ref="A1826:A1837"/>
    <mergeCell ref="A1838:A1851"/>
    <mergeCell ref="A1852:A1866"/>
    <mergeCell ref="A1867:A1879"/>
    <mergeCell ref="A1880:A1891"/>
    <mergeCell ref="A1892:A1904"/>
    <mergeCell ref="A1905:A1916"/>
    <mergeCell ref="A1377:A1384"/>
    <mergeCell ref="A783:A798"/>
    <mergeCell ref="A799:A801"/>
    <mergeCell ref="A802:A806"/>
    <mergeCell ref="A807:A810"/>
    <mergeCell ref="A1385:A1394"/>
    <mergeCell ref="A1395:A1408"/>
    <mergeCell ref="A1409:A1425"/>
    <mergeCell ref="A1213:A1217"/>
    <mergeCell ref="A1218:A1222"/>
    <mergeCell ref="A1325:A1329"/>
    <mergeCell ref="A1330:A1338"/>
    <mergeCell ref="A1154:A1166"/>
    <mergeCell ref="A813:A864"/>
    <mergeCell ref="A865:A867"/>
    <mergeCell ref="A1302:A1318"/>
    <mergeCell ref="A1426:A1442"/>
    <mergeCell ref="A1443:A1457"/>
    <mergeCell ref="A1458:A1472"/>
    <mergeCell ref="A1473:A1487"/>
    <mergeCell ref="A1488:A1510"/>
    <mergeCell ref="A562:A568"/>
    <mergeCell ref="A569:A573"/>
    <mergeCell ref="A1184:A1198"/>
    <mergeCell ref="A1206:A1209"/>
    <mergeCell ref="A770:A776"/>
    <mergeCell ref="A777:A782"/>
    <mergeCell ref="A884:A891"/>
    <mergeCell ref="A892:A910"/>
    <mergeCell ref="A911:A917"/>
    <mergeCell ref="A918:A922"/>
    <mergeCell ref="A868:A878"/>
    <mergeCell ref="A879:A883"/>
    <mergeCell ref="A1210:A1212"/>
    <mergeCell ref="A1059:A1074"/>
    <mergeCell ref="A1075:A1091"/>
    <mergeCell ref="A1092:A1108"/>
    <mergeCell ref="A1109:A1125"/>
    <mergeCell ref="A1126:A1140"/>
    <mergeCell ref="A1141:A1153"/>
    <mergeCell ref="A82:A97"/>
    <mergeCell ref="A98:A113"/>
    <mergeCell ref="A114:A127"/>
    <mergeCell ref="A128:A142"/>
    <mergeCell ref="A996:A1000"/>
    <mergeCell ref="A1001:A1009"/>
    <mergeCell ref="A1010:A1027"/>
    <mergeCell ref="A1028:A1043"/>
    <mergeCell ref="A984:A985"/>
    <mergeCell ref="A963:A964"/>
    <mergeCell ref="A924:A943"/>
    <mergeCell ref="A618:A634"/>
    <mergeCell ref="A635:A653"/>
    <mergeCell ref="A654:A672"/>
    <mergeCell ref="A357:S357"/>
    <mergeCell ref="B595:B596"/>
    <mergeCell ref="A595:A596"/>
    <mergeCell ref="C595:C597"/>
    <mergeCell ref="D595:D597"/>
    <mergeCell ref="E595:E597"/>
    <mergeCell ref="A453:A457"/>
    <mergeCell ref="A458:A462"/>
    <mergeCell ref="A580:A584"/>
    <mergeCell ref="A1787:A1791"/>
    <mergeCell ref="A1792:A1800"/>
    <mergeCell ref="A1801:A1813"/>
    <mergeCell ref="A1814:A1825"/>
    <mergeCell ref="A1686:A1688"/>
    <mergeCell ref="A1689:A1690"/>
    <mergeCell ref="A1691:A1709"/>
    <mergeCell ref="A1710:A1713"/>
    <mergeCell ref="A1714:A1730"/>
    <mergeCell ref="A1731:A1738"/>
    <mergeCell ref="A1739:A1773"/>
    <mergeCell ref="A1774:A1781"/>
    <mergeCell ref="A2054:A2083"/>
    <mergeCell ref="A2084:A2136"/>
    <mergeCell ref="A1917:A1928"/>
    <mergeCell ref="A1929:A1943"/>
    <mergeCell ref="A1944:A1963"/>
    <mergeCell ref="A1964:A1967"/>
    <mergeCell ref="A1968:A1971"/>
    <mergeCell ref="A1972:A1974"/>
    <mergeCell ref="A1979:A1985"/>
    <mergeCell ref="A1986:A1995"/>
    <mergeCell ref="A1996:A1999"/>
    <mergeCell ref="A2137:A2140"/>
    <mergeCell ref="A1339:A1350"/>
    <mergeCell ref="A1351:A1375"/>
    <mergeCell ref="A949:A951"/>
    <mergeCell ref="A960:A962"/>
    <mergeCell ref="A966:A970"/>
    <mergeCell ref="A981:A983"/>
    <mergeCell ref="A986:A990"/>
    <mergeCell ref="A1223:A1225"/>
    <mergeCell ref="A1226:A1235"/>
    <mergeCell ref="A1236:A1239"/>
    <mergeCell ref="A1240:A1242"/>
    <mergeCell ref="A1243:A1245"/>
    <mergeCell ref="A1246:A1247"/>
    <mergeCell ref="A1319:A1324"/>
    <mergeCell ref="A2000:A2014"/>
    <mergeCell ref="A1975:A1978"/>
    <mergeCell ref="A2015:A2017"/>
    <mergeCell ref="A2018:A2021"/>
    <mergeCell ref="A2022:A2025"/>
    <mergeCell ref="A2026:A2028"/>
    <mergeCell ref="A2031:A2042"/>
    <mergeCell ref="A1645:A1649"/>
    <mergeCell ref="B6:B8"/>
    <mergeCell ref="B359:B365"/>
    <mergeCell ref="B366:B378"/>
    <mergeCell ref="B379:B383"/>
    <mergeCell ref="B384:B392"/>
    <mergeCell ref="B393:B400"/>
    <mergeCell ref="B401:B403"/>
    <mergeCell ref="B404:B410"/>
    <mergeCell ref="B411:B415"/>
    <mergeCell ref="B236:B240"/>
    <mergeCell ref="B241:B266"/>
    <mergeCell ref="B267:B273"/>
    <mergeCell ref="B274:B291"/>
    <mergeCell ref="B154:B165"/>
    <mergeCell ref="B166:B181"/>
    <mergeCell ref="B182:B195"/>
    <mergeCell ref="B114:B127"/>
    <mergeCell ref="B196:B208"/>
    <mergeCell ref="B209:B222"/>
    <mergeCell ref="B223:B227"/>
    <mergeCell ref="B228:B230"/>
    <mergeCell ref="B231:B235"/>
    <mergeCell ref="B29:B33"/>
    <mergeCell ref="B34:B42"/>
    <mergeCell ref="B2186:B2198"/>
    <mergeCell ref="B2199:B2203"/>
    <mergeCell ref="B24:B25"/>
    <mergeCell ref="B924:B943"/>
    <mergeCell ref="B1377:B1384"/>
    <mergeCell ref="B1385:B1394"/>
    <mergeCell ref="B1395:B1408"/>
    <mergeCell ref="B1409:B1425"/>
    <mergeCell ref="B1426:B1442"/>
    <mergeCell ref="B1443:B1457"/>
    <mergeCell ref="B1458:B1472"/>
    <mergeCell ref="B1473:B1487"/>
    <mergeCell ref="B1488:B1510"/>
    <mergeCell ref="B1511:B1525"/>
    <mergeCell ref="B1526:B1543"/>
    <mergeCell ref="B1544:B1558"/>
    <mergeCell ref="B1559:B1575"/>
    <mergeCell ref="B1576:B1590"/>
    <mergeCell ref="B802:B806"/>
    <mergeCell ref="B807:B810"/>
    <mergeCell ref="B813:B864"/>
    <mergeCell ref="B865:B867"/>
    <mergeCell ref="B1636:B1639"/>
    <mergeCell ref="B1640:B1644"/>
    <mergeCell ref="B918:B922"/>
    <mergeCell ref="B11:B22"/>
    <mergeCell ref="B868:B878"/>
    <mergeCell ref="B879:B883"/>
    <mergeCell ref="B884:B891"/>
    <mergeCell ref="B892:B910"/>
    <mergeCell ref="B712:B729"/>
    <mergeCell ref="B730:B750"/>
    <mergeCell ref="B751:B769"/>
    <mergeCell ref="B770:B776"/>
    <mergeCell ref="B777:B782"/>
    <mergeCell ref="B783:B798"/>
    <mergeCell ref="B799:B801"/>
    <mergeCell ref="B43:B55"/>
    <mergeCell ref="B56:B67"/>
    <mergeCell ref="B68:B81"/>
    <mergeCell ref="B580:B584"/>
    <mergeCell ref="B599:B603"/>
    <mergeCell ref="B82:B97"/>
    <mergeCell ref="B498:B502"/>
    <mergeCell ref="B463:B469"/>
    <mergeCell ref="B470:B479"/>
    <mergeCell ref="B604:B617"/>
    <mergeCell ref="B618:B634"/>
    <mergeCell ref="B98:B113"/>
    <mergeCell ref="B128:B142"/>
    <mergeCell ref="B143:B153"/>
    <mergeCell ref="B292:B299"/>
    <mergeCell ref="B300:B317"/>
    <mergeCell ref="B318:B329"/>
    <mergeCell ref="B330:B334"/>
    <mergeCell ref="B335:B337"/>
    <mergeCell ref="B338:B343"/>
    <mergeCell ref="B348:B353"/>
    <mergeCell ref="B520:B526"/>
    <mergeCell ref="B527:B559"/>
    <mergeCell ref="B562:B568"/>
    <mergeCell ref="B569:B573"/>
    <mergeCell ref="B1710:B1713"/>
    <mergeCell ref="B1714:B1730"/>
    <mergeCell ref="B1731:B1738"/>
    <mergeCell ref="B1669:B1673"/>
    <mergeCell ref="B1674:B1676"/>
    <mergeCell ref="B1677:B1680"/>
    <mergeCell ref="B1681:B1685"/>
    <mergeCell ref="B1686:B1688"/>
    <mergeCell ref="B1591:B1605"/>
    <mergeCell ref="B1606:B1627"/>
    <mergeCell ref="B1628:B1631"/>
    <mergeCell ref="B1632:B1635"/>
    <mergeCell ref="B1645:B1649"/>
    <mergeCell ref="B1650:B1652"/>
    <mergeCell ref="B1653:B1668"/>
    <mergeCell ref="B949:B951"/>
    <mergeCell ref="B960:B962"/>
    <mergeCell ref="B966:B970"/>
    <mergeCell ref="B911:B917"/>
    <mergeCell ref="B1184:B1198"/>
    <mergeCell ref="F7:F8"/>
    <mergeCell ref="B2137:B2140"/>
    <mergeCell ref="B996:B1000"/>
    <mergeCell ref="B1001:B1009"/>
    <mergeCell ref="B1010:B1027"/>
    <mergeCell ref="B1028:B1043"/>
    <mergeCell ref="B1059:B1074"/>
    <mergeCell ref="B1210:B1212"/>
    <mergeCell ref="B1213:B1217"/>
    <mergeCell ref="B1218:B1222"/>
    <mergeCell ref="B1223:B1225"/>
    <mergeCell ref="B1226:B1235"/>
    <mergeCell ref="B1236:B1239"/>
    <mergeCell ref="B1240:B1242"/>
    <mergeCell ref="B1075:B1091"/>
    <mergeCell ref="B1092:B1108"/>
    <mergeCell ref="B1109:B1125"/>
    <mergeCell ref="B1126:B1140"/>
    <mergeCell ref="B1880:B1891"/>
    <mergeCell ref="B1141:B1153"/>
    <mergeCell ref="B1892:B1904"/>
    <mergeCell ref="B344:B347"/>
    <mergeCell ref="D2186:D2203"/>
    <mergeCell ref="B2054:B2083"/>
    <mergeCell ref="B2084:B2136"/>
    <mergeCell ref="C6:C8"/>
    <mergeCell ref="C599:C922"/>
    <mergeCell ref="C11:C22"/>
    <mergeCell ref="C2186:C2203"/>
    <mergeCell ref="C24:C27"/>
    <mergeCell ref="C924:C945"/>
    <mergeCell ref="C1377:C1783"/>
    <mergeCell ref="A9:S9"/>
    <mergeCell ref="D29:D355"/>
    <mergeCell ref="C29:C355"/>
    <mergeCell ref="D6:D8"/>
    <mergeCell ref="D599:D922"/>
    <mergeCell ref="D11:D22"/>
    <mergeCell ref="D24:D27"/>
    <mergeCell ref="D924:D945"/>
    <mergeCell ref="D1377:D1783"/>
    <mergeCell ref="E949:E994"/>
    <mergeCell ref="B981:B983"/>
    <mergeCell ref="B1206:B1209"/>
    <mergeCell ref="B1996:B1999"/>
    <mergeCell ref="B986:B990"/>
    <mergeCell ref="B2026:B2028"/>
    <mergeCell ref="B2031:B2042"/>
    <mergeCell ref="B1905:B1916"/>
    <mergeCell ref="B1917:B1928"/>
    <mergeCell ref="B1964:B1967"/>
    <mergeCell ref="B1968:B1971"/>
    <mergeCell ref="B1972:B1974"/>
    <mergeCell ref="B1979:B1985"/>
    <mergeCell ref="B1929:B1943"/>
    <mergeCell ref="B1944:B1963"/>
    <mergeCell ref="B1975:B1978"/>
    <mergeCell ref="B1986:B1995"/>
    <mergeCell ref="B1838:B1851"/>
    <mergeCell ref="B1852:B1866"/>
    <mergeCell ref="B1867:B1879"/>
    <mergeCell ref="B1739:B1773"/>
    <mergeCell ref="B1774:B1781"/>
    <mergeCell ref="B2000:B2014"/>
    <mergeCell ref="B2015:B2017"/>
    <mergeCell ref="B2018:B2021"/>
    <mergeCell ref="B2022:B2025"/>
    <mergeCell ref="B1787:B1791"/>
    <mergeCell ref="B1691:B1709"/>
    <mergeCell ref="E1787:E2140"/>
    <mergeCell ref="E996:E1375"/>
    <mergeCell ref="E6:E8"/>
    <mergeCell ref="E599:E922"/>
    <mergeCell ref="E11:E22"/>
    <mergeCell ref="D1787:D2140"/>
    <mergeCell ref="D996:D1375"/>
    <mergeCell ref="C949:C994"/>
    <mergeCell ref="D949:D994"/>
    <mergeCell ref="C1787:C2140"/>
    <mergeCell ref="C996:C1375"/>
    <mergeCell ref="B1243:B1245"/>
    <mergeCell ref="B1302:B1318"/>
    <mergeCell ref="B1319:B1324"/>
    <mergeCell ref="B1325:B1329"/>
    <mergeCell ref="B1330:B1338"/>
    <mergeCell ref="B1339:B1350"/>
    <mergeCell ref="B1351:B1375"/>
    <mergeCell ref="B1792:B1800"/>
    <mergeCell ref="B1801:B1813"/>
    <mergeCell ref="B1814:B1825"/>
    <mergeCell ref="B1826:B1837"/>
    <mergeCell ref="E2186:E2203"/>
    <mergeCell ref="E24:E27"/>
    <mergeCell ref="E924:E945"/>
    <mergeCell ref="E1377:E1783"/>
    <mergeCell ref="E29:E355"/>
    <mergeCell ref="F29:F355"/>
    <mergeCell ref="F1787:F2140"/>
    <mergeCell ref="F996:F1375"/>
    <mergeCell ref="F595:F597"/>
    <mergeCell ref="F599:F922"/>
    <mergeCell ref="F11:F22"/>
    <mergeCell ref="F2186:F2203"/>
    <mergeCell ref="F24:F27"/>
    <mergeCell ref="F924:F945"/>
    <mergeCell ref="F1377:F1783"/>
    <mergeCell ref="F949:F994"/>
    <mergeCell ref="G7:G8"/>
    <mergeCell ref="G599:G922"/>
    <mergeCell ref="G11:G22"/>
    <mergeCell ref="G2186:G2203"/>
    <mergeCell ref="G24:G27"/>
    <mergeCell ref="G924:G945"/>
    <mergeCell ref="G1377:G1783"/>
    <mergeCell ref="G595:G597"/>
    <mergeCell ref="G949:G994"/>
    <mergeCell ref="G29:G355"/>
    <mergeCell ref="G1787:G2140"/>
    <mergeCell ref="G996:G1375"/>
    <mergeCell ref="H7:H8"/>
    <mergeCell ref="H599:H922"/>
    <mergeCell ref="H11:H22"/>
    <mergeCell ref="H2186:H2203"/>
    <mergeCell ref="H24:H27"/>
    <mergeCell ref="H924:H945"/>
    <mergeCell ref="H1377:H1783"/>
    <mergeCell ref="H595:H597"/>
    <mergeCell ref="H1787:H2140"/>
    <mergeCell ref="H996:H1375"/>
    <mergeCell ref="H949:H994"/>
    <mergeCell ref="H29:H355"/>
    <mergeCell ref="I7:I8"/>
    <mergeCell ref="I25:I27"/>
    <mergeCell ref="I1689:I1690"/>
    <mergeCell ref="I2029:I2030"/>
    <mergeCell ref="I1246:I1247"/>
    <mergeCell ref="I963:I965"/>
    <mergeCell ref="I971:I979"/>
    <mergeCell ref="I430:I431"/>
    <mergeCell ref="I984:I985"/>
    <mergeCell ref="I991:I994"/>
    <mergeCell ref="J7:J8"/>
    <mergeCell ref="J359:J365"/>
    <mergeCell ref="J366:J378"/>
    <mergeCell ref="J379:J383"/>
    <mergeCell ref="J384:J392"/>
    <mergeCell ref="J393:J400"/>
    <mergeCell ref="J401:J403"/>
    <mergeCell ref="J404:J410"/>
    <mergeCell ref="J411:J415"/>
    <mergeCell ref="J154:J165"/>
    <mergeCell ref="J166:J181"/>
    <mergeCell ref="J182:J195"/>
    <mergeCell ref="J196:J208"/>
    <mergeCell ref="J114:J127"/>
    <mergeCell ref="J209:J222"/>
    <mergeCell ref="J223:J227"/>
    <mergeCell ref="J228:J230"/>
    <mergeCell ref="J11:J22"/>
    <mergeCell ref="J236:J240"/>
    <mergeCell ref="J241:J266"/>
    <mergeCell ref="J267:J273"/>
    <mergeCell ref="J274:J291"/>
    <mergeCell ref="J292:J299"/>
    <mergeCell ref="J300:J317"/>
    <mergeCell ref="J802:J806"/>
    <mergeCell ref="J24:J27"/>
    <mergeCell ref="J924:J943"/>
    <mergeCell ref="J1377:J1384"/>
    <mergeCell ref="J1385:J1394"/>
    <mergeCell ref="J1395:J1408"/>
    <mergeCell ref="J1409:J1425"/>
    <mergeCell ref="J1426:J1442"/>
    <mergeCell ref="J1443:J1457"/>
    <mergeCell ref="J911:J917"/>
    <mergeCell ref="J918:J922"/>
    <mergeCell ref="J770:J776"/>
    <mergeCell ref="J562:J568"/>
    <mergeCell ref="J569:J573"/>
    <mergeCell ref="J416:J429"/>
    <mergeCell ref="J432:J434"/>
    <mergeCell ref="J435:J440"/>
    <mergeCell ref="J441:J445"/>
    <mergeCell ref="J446:J452"/>
    <mergeCell ref="J453:J457"/>
    <mergeCell ref="J458:J462"/>
    <mergeCell ref="J463:J469"/>
    <mergeCell ref="J813:J864"/>
    <mergeCell ref="J865:J867"/>
    <mergeCell ref="J527:J559"/>
    <mergeCell ref="J691:J711"/>
    <mergeCell ref="J712:J729"/>
    <mergeCell ref="J730:J750"/>
    <mergeCell ref="J751:J769"/>
    <mergeCell ref="J2199:J2203"/>
    <mergeCell ref="J1473:J1487"/>
    <mergeCell ref="J1488:J1510"/>
    <mergeCell ref="J1511:J1525"/>
    <mergeCell ref="J1526:J1543"/>
    <mergeCell ref="J1544:J1558"/>
    <mergeCell ref="J1559:J1575"/>
    <mergeCell ref="J1576:J1590"/>
    <mergeCell ref="J1591:J1605"/>
    <mergeCell ref="J1606:J1627"/>
    <mergeCell ref="J1628:J1631"/>
    <mergeCell ref="J1681:J1685"/>
    <mergeCell ref="J1686:J1688"/>
    <mergeCell ref="J868:J878"/>
    <mergeCell ref="J879:J883"/>
    <mergeCell ref="J885:J891"/>
    <mergeCell ref="J892:J910"/>
    <mergeCell ref="J783:J798"/>
    <mergeCell ref="J799:J801"/>
    <mergeCell ref="J29:J33"/>
    <mergeCell ref="J34:J42"/>
    <mergeCell ref="J43:J55"/>
    <mergeCell ref="J56:J67"/>
    <mergeCell ref="J68:J81"/>
    <mergeCell ref="J82:J97"/>
    <mergeCell ref="J98:J113"/>
    <mergeCell ref="J128:J142"/>
    <mergeCell ref="J143:J153"/>
    <mergeCell ref="J318:J329"/>
    <mergeCell ref="J330:J334"/>
    <mergeCell ref="J777:J780"/>
    <mergeCell ref="J574:J578"/>
    <mergeCell ref="J580:J584"/>
    <mergeCell ref="J599:J603"/>
    <mergeCell ref="J604:J617"/>
    <mergeCell ref="J618:J634"/>
    <mergeCell ref="J231:J235"/>
    <mergeCell ref="J335:J337"/>
    <mergeCell ref="J338:J343"/>
    <mergeCell ref="J344:J347"/>
    <mergeCell ref="J348:J353"/>
    <mergeCell ref="J354:J355"/>
    <mergeCell ref="J470:J479"/>
    <mergeCell ref="J635:J653"/>
    <mergeCell ref="J654:J672"/>
    <mergeCell ref="J674:J690"/>
    <mergeCell ref="J481:J489"/>
    <mergeCell ref="J491:J497"/>
    <mergeCell ref="J503:J519"/>
    <mergeCell ref="J520:J526"/>
    <mergeCell ref="J585:J593"/>
    <mergeCell ref="J498:J502"/>
    <mergeCell ref="J1319:J1324"/>
    <mergeCell ref="J1325:J1329"/>
    <mergeCell ref="J1650:J1652"/>
    <mergeCell ref="J1653:J1668"/>
    <mergeCell ref="J1669:J1673"/>
    <mergeCell ref="J1674:J1676"/>
    <mergeCell ref="J1677:J1680"/>
    <mergeCell ref="J1691:J1709"/>
    <mergeCell ref="J1710:J1713"/>
    <mergeCell ref="J1458:J1472"/>
    <mergeCell ref="J963:J965"/>
    <mergeCell ref="J966:J970"/>
    <mergeCell ref="J971:J979"/>
    <mergeCell ref="J981:J983"/>
    <mergeCell ref="J1239:J1242"/>
    <mergeCell ref="J1243:J1245"/>
    <mergeCell ref="J1184:J1198"/>
    <mergeCell ref="J1199:J1203"/>
    <mergeCell ref="J1206:J1209"/>
    <mergeCell ref="J986:J994"/>
    <mergeCell ref="J1167:J1183"/>
    <mergeCell ref="J2186:J2198"/>
    <mergeCell ref="J1339:J1350"/>
    <mergeCell ref="J1351:J1375"/>
    <mergeCell ref="J949:J951"/>
    <mergeCell ref="J2018:J2021"/>
    <mergeCell ref="J2022:J2025"/>
    <mergeCell ref="J2026:J2028"/>
    <mergeCell ref="J2029:J2030"/>
    <mergeCell ref="J1826:J1837"/>
    <mergeCell ref="J1838:J1851"/>
    <mergeCell ref="J1852:J1866"/>
    <mergeCell ref="J960:J962"/>
    <mergeCell ref="J2054:J2083"/>
    <mergeCell ref="J2084:J2136"/>
    <mergeCell ref="J2137:J2140"/>
    <mergeCell ref="J996:J1000"/>
    <mergeCell ref="J1001:J1009"/>
    <mergeCell ref="J1010:J1027"/>
    <mergeCell ref="J1028:J1043"/>
    <mergeCell ref="J1044:J1056"/>
    <mergeCell ref="J1059:J1074"/>
    <mergeCell ref="J1075:J1091"/>
    <mergeCell ref="J1092:J1108"/>
    <mergeCell ref="J2031:J2042"/>
    <mergeCell ref="S963:S965"/>
    <mergeCell ref="S971:S979"/>
    <mergeCell ref="K1689:S1690"/>
    <mergeCell ref="K1246:R1247"/>
    <mergeCell ref="Q7:Q8"/>
    <mergeCell ref="K7:K8"/>
    <mergeCell ref="K963:K965"/>
    <mergeCell ref="K971:K979"/>
    <mergeCell ref="N7:N8"/>
    <mergeCell ref="N963:N965"/>
    <mergeCell ref="N971:N979"/>
    <mergeCell ref="R7:R8"/>
    <mergeCell ref="K430:K431"/>
    <mergeCell ref="N430:N431"/>
    <mergeCell ref="O430:O431"/>
    <mergeCell ref="P430:P431"/>
    <mergeCell ref="Q430:Q431"/>
    <mergeCell ref="R430:R431"/>
    <mergeCell ref="S430:S431"/>
    <mergeCell ref="L991:L994"/>
    <mergeCell ref="M991:M994"/>
    <mergeCell ref="N991:N994"/>
    <mergeCell ref="O991:O994"/>
    <mergeCell ref="R963:R965"/>
    <mergeCell ref="R971:R979"/>
    <mergeCell ref="O7:O8"/>
    <mergeCell ref="O2029:O2030"/>
    <mergeCell ref="O963:O965"/>
    <mergeCell ref="P2029:P2030"/>
    <mergeCell ref="A947:S947"/>
    <mergeCell ref="J1330:J1338"/>
    <mergeCell ref="O971:O979"/>
    <mergeCell ref="P7:P8"/>
    <mergeCell ref="P963:P965"/>
    <mergeCell ref="P971:P979"/>
    <mergeCell ref="J1246:J1247"/>
    <mergeCell ref="J1109:J1125"/>
    <mergeCell ref="J1126:J1140"/>
    <mergeCell ref="J1141:J1153"/>
    <mergeCell ref="J1302:J1318"/>
    <mergeCell ref="Q2029:Q2030"/>
    <mergeCell ref="Q963:Q965"/>
    <mergeCell ref="Q971:Q979"/>
    <mergeCell ref="S6:S8"/>
    <mergeCell ref="K2029:K2030"/>
    <mergeCell ref="N2029:N2030"/>
    <mergeCell ref="S1246:S1247"/>
    <mergeCell ref="J1632:J1635"/>
    <mergeCell ref="J1867:J1879"/>
    <mergeCell ref="J1880:J1891"/>
    <mergeCell ref="J1892:J1904"/>
    <mergeCell ref="J1787:J1791"/>
    <mergeCell ref="J1792:J1800"/>
    <mergeCell ref="J1801:J1813"/>
    <mergeCell ref="J1814:J1825"/>
    <mergeCell ref="R2029:R2030"/>
    <mergeCell ref="J1739:J1773"/>
    <mergeCell ref="J1774:J1781"/>
    <mergeCell ref="J1640:J1644"/>
    <mergeCell ref="J1645:J1649"/>
    <mergeCell ref="J2015:J2017"/>
    <mergeCell ref="J1929:J1943"/>
    <mergeCell ref="J1944:J1961"/>
    <mergeCell ref="J1905:J1916"/>
    <mergeCell ref="J1917:J1928"/>
    <mergeCell ref="J1964:J1967"/>
    <mergeCell ref="J1968:J1971"/>
    <mergeCell ref="J1972:J1974"/>
    <mergeCell ref="B1154:B1166"/>
    <mergeCell ref="J1154:J1166"/>
    <mergeCell ref="J1975:J1977"/>
    <mergeCell ref="J1979:J1985"/>
    <mergeCell ref="J1996:J1999"/>
    <mergeCell ref="J2000:J2014"/>
    <mergeCell ref="J1223:J1225"/>
    <mergeCell ref="J1226:J1235"/>
    <mergeCell ref="J1236:J1238"/>
    <mergeCell ref="J1714:J1730"/>
    <mergeCell ref="J1731:J1738"/>
    <mergeCell ref="J1986:J1995"/>
    <mergeCell ref="J1210:J1212"/>
    <mergeCell ref="J1213:J1217"/>
    <mergeCell ref="J1218:J1222"/>
    <mergeCell ref="J1636:J1639"/>
    <mergeCell ref="J2176:J2182"/>
    <mergeCell ref="B2176:B2182"/>
    <mergeCell ref="A2176:A2182"/>
    <mergeCell ref="C2171:C2184"/>
    <mergeCell ref="D2171:D2184"/>
    <mergeCell ref="E2171:E2184"/>
    <mergeCell ref="F2171:F2184"/>
    <mergeCell ref="G2171:G2184"/>
    <mergeCell ref="H2171:H2184"/>
    <mergeCell ref="C2142:C2169"/>
    <mergeCell ref="D2142:D2169"/>
    <mergeCell ref="E2142:E2169"/>
    <mergeCell ref="F2142:F2169"/>
    <mergeCell ref="G2142:G2169"/>
    <mergeCell ref="H2142:H2169"/>
    <mergeCell ref="J2171:J2175"/>
    <mergeCell ref="B2171:B2175"/>
    <mergeCell ref="A2171:A2175"/>
  </mergeCells>
  <printOptions horizontalCentered="1"/>
  <pageMargins left="0" right="0" top="0" bottom="0" header="0.19685039370078741" footer="0.19685039370078741"/>
  <pageSetup paperSize="9" scale="49" fitToHeight="0" orientation="landscape" r:id="rId1"/>
  <rowBreaks count="4" manualBreakCount="4">
    <brk id="582" min="1" max="18" man="1"/>
    <brk id="603" min="1" max="18" man="1"/>
    <brk id="687" min="1" max="18" man="1"/>
    <brk id="1002" min="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Тізбе</vt:lpstr>
      <vt:lpstr>Тізбе!Заголовки_для_печати</vt:lpstr>
      <vt:lpstr>Тізбе!Область_печати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2026-04-23T11:06:12Z</cp:lastPrinted>
  <dcterms:created xsi:type="dcterms:W3CDTF">2015-06-05T18:19:00Z</dcterms:created>
  <dcterms:modified xsi:type="dcterms:W3CDTF">2026-05-12T11:19:01Z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FCE11C0060884ACE8844F8B567F9CABB_13</vt:lpwstr>
  </property>
  <property fmtid="{D5CDD505-2E9C-101B-9397-08002B2CF9AE}" pid="3" name="KSOProductBuildVer">
    <vt:lpwstr>1049-12.2.0.23155</vt:lpwstr>
  </property>
</Properties>
</file>